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30" windowHeight="11595" tabRatio="741" activeTab="0"/>
  </bookViews>
  <sheets>
    <sheet name="bilanca" sheetId="1" r:id="rId1"/>
    <sheet name="prihodi i rashodi ekon.klas" sheetId="2" r:id="rId2"/>
    <sheet name="prihodi i rashodi izvori fin" sheetId="3" r:id="rId3"/>
    <sheet name="rashodi funkc.klas." sheetId="4" r:id="rId4"/>
    <sheet name="račun financ.izvori fin." sheetId="5" r:id="rId5"/>
    <sheet name="račun financ.ekon.klas." sheetId="6" r:id="rId6"/>
    <sheet name="posebni dio" sheetId="7" r:id="rId7"/>
  </sheets>
  <definedNames>
    <definedName name="_xlfn.IFERROR" hidden="1">#NAME?</definedName>
    <definedName name="_xlnm.Print_Area" localSheetId="0">'bilanca'!$A$2:$G$28</definedName>
    <definedName name="_xlnm.Print_Area" localSheetId="6">'posebni dio'!#REF!</definedName>
    <definedName name="_xlnm.Print_Area" localSheetId="1">'prihodi i rashodi ekon.klas'!$A$1:$H$120</definedName>
    <definedName name="_xlnm.Print_Area" localSheetId="2">'prihodi i rashodi izvori fin'!$A$1:$H$132</definedName>
    <definedName name="_xlnm.Print_Area" localSheetId="5">'račun financ.ekon.klas.'!$A$1:$H$14</definedName>
    <definedName name="_xlnm.Print_Area" localSheetId="4">'račun financ.izvori fin.'!$A$1:$H$20</definedName>
    <definedName name="_xlnm.Print_Area" localSheetId="3">'rashodi funkc.klas.'!$A$4:$H$58</definedName>
    <definedName name="_xlnm.Print_Titles" localSheetId="1">'prihodi i rashodi ekon.klas'!$3:$3</definedName>
    <definedName name="_xlnm.Print_Titles" localSheetId="4">'račun financ.izvori fin.'!$3:$3</definedName>
  </definedNames>
  <calcPr fullCalcOnLoad="1"/>
</workbook>
</file>

<file path=xl/sharedStrings.xml><?xml version="1.0" encoding="utf-8"?>
<sst xmlns="http://schemas.openxmlformats.org/spreadsheetml/2006/main" count="446" uniqueCount="254">
  <si>
    <t>PRIHODI POSLOVANJA</t>
  </si>
  <si>
    <t>A. RAČUN PRIHODA I RASHODA</t>
  </si>
  <si>
    <t>RASHODI POSLOVANJA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</si>
  <si>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</si>
  <si>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</si>
  <si>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</si>
  <si>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</si>
  <si>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</si>
  <si>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I. OPĆI DIO</t>
  </si>
  <si>
    <t>RAZLIKA - VIŠAK / MANJAK</t>
  </si>
  <si>
    <t>RASHODI  POSLOVANJA</t>
  </si>
  <si>
    <t>PRIMICI OD FINANANCIJSKE IMOVINE I ZADUŽIVANJA</t>
  </si>
  <si>
    <t>Ostali rashodi za zaposlene</t>
  </si>
  <si>
    <t>3121</t>
  </si>
  <si>
    <t>313</t>
  </si>
  <si>
    <t>Doprinosi na plaće</t>
  </si>
  <si>
    <t>3132</t>
  </si>
  <si>
    <t>3133</t>
  </si>
  <si>
    <t>Materijalni rashodi</t>
  </si>
  <si>
    <t>321</t>
  </si>
  <si>
    <t>3211</t>
  </si>
  <si>
    <t>3212</t>
  </si>
  <si>
    <t>6413</t>
  </si>
  <si>
    <t>Kamate na oročena sredstva i depozite po viđenju</t>
  </si>
  <si>
    <t>6414</t>
  </si>
  <si>
    <t>Prihodi od zateznih kamata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</si>
  <si>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</si>
  <si>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</si>
  <si>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</si>
  <si>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</si>
  <si>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</si>
  <si>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</si>
  <si>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</si>
  <si>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</si>
  <si>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</si>
  <si>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 xml:space="preserve">Ostali nespomenuti prihodi </t>
  </si>
  <si>
    <t>4221</t>
  </si>
  <si>
    <t>Usluge tekućeg i investicijskog održavanja</t>
  </si>
  <si>
    <t>Usluge promidžbe i informiranja</t>
  </si>
  <si>
    <t>Komunalne usluge</t>
  </si>
  <si>
    <t>Zakupnine i najamnine</t>
  </si>
  <si>
    <t>544</t>
  </si>
  <si>
    <t>3234</t>
  </si>
  <si>
    <t>3235</t>
  </si>
  <si>
    <t>3237</t>
  </si>
  <si>
    <t>3239</t>
  </si>
  <si>
    <t>329</t>
  </si>
  <si>
    <t>3291</t>
  </si>
  <si>
    <t>3292</t>
  </si>
  <si>
    <t>3293</t>
  </si>
  <si>
    <t>3294</t>
  </si>
  <si>
    <t>3299</t>
  </si>
  <si>
    <t>652</t>
  </si>
  <si>
    <t>Prihodi po posebnim propisima</t>
  </si>
  <si>
    <t>342</t>
  </si>
  <si>
    <t>3423</t>
  </si>
  <si>
    <t>Rashodi za nabavu proizvedene dugotrajne imovine</t>
  </si>
  <si>
    <t>422</t>
  </si>
  <si>
    <t>Primici od zaduživanja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</si>
  <si>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</si>
  <si>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</si>
  <si>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</si>
  <si>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</si>
  <si>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</si>
  <si>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</si>
  <si>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</si>
  <si>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</si>
  <si>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</si>
  <si>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</si>
  <si>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</si>
  <si>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</si>
  <si>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</si>
  <si>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</si>
  <si>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</si>
  <si>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Postrojenja i oprema</t>
  </si>
  <si>
    <t>Uredska oprema i namještaj</t>
  </si>
  <si>
    <t>6526</t>
  </si>
  <si>
    <t>343</t>
  </si>
  <si>
    <t>Ostali financijski rashodi</t>
  </si>
  <si>
    <t>3431</t>
  </si>
  <si>
    <t>Bankarske usluge i usluge platnog prometa</t>
  </si>
  <si>
    <t>Rashodi za zaposlene</t>
  </si>
  <si>
    <t>311</t>
  </si>
  <si>
    <t>Plaće</t>
  </si>
  <si>
    <t>3111</t>
  </si>
  <si>
    <t>Plaće za redovan rad</t>
  </si>
  <si>
    <t>312</t>
  </si>
  <si>
    <t>Prihodi od imovine</t>
  </si>
  <si>
    <t>641</t>
  </si>
  <si>
    <t>Prihodi od financijske imovine</t>
  </si>
  <si>
    <t>Financijski rashodi</t>
  </si>
  <si>
    <t>3433</t>
  </si>
  <si>
    <t>Zatezne kamate</t>
  </si>
  <si>
    <t>Naknade za rad predstavničkih i izvršnih tijela, povjerenstava i sl.</t>
  </si>
  <si>
    <t>6415</t>
  </si>
  <si>
    <t>Prihodi od pozitivnih tečajnih razlika</t>
  </si>
  <si>
    <t>3434</t>
  </si>
  <si>
    <t>Ostali nespomenuti financijski rashodi</t>
  </si>
  <si>
    <t>844</t>
  </si>
  <si>
    <t>Pomoći iz inozemstva(darovnice) i od subjekata unutar općeg proračuna</t>
  </si>
  <si>
    <t>Prihodi od upravnih i administrativnih pristojbi, pristojbi po posebnim propisima i naknada</t>
  </si>
  <si>
    <t>Materijal i dijelovi za tekuće i investicijsko održavanje</t>
  </si>
  <si>
    <t>Službena, radna i zaštitna odjeća i obuća</t>
  </si>
  <si>
    <t>Računalne usluge</t>
  </si>
  <si>
    <t>Pristojbe i naknade</t>
  </si>
  <si>
    <t>Kamate za primljene kredite i zajmove</t>
  </si>
  <si>
    <t>Kamate za primljene kredite i zajmove od kreditnih i ostalih financ.institucija izvan javnog sektora</t>
  </si>
  <si>
    <t>Negativne tečajne ralike i razlike zbog primjene valutne klauzule</t>
  </si>
  <si>
    <t>Primljeni krediti i zajmovi od kreditnih i ostalih financijskih institucija izvan javnog sektora</t>
  </si>
  <si>
    <t>Primljeni krediti od tuzemnih kreditnih institucija izvan javnog sektora</t>
  </si>
  <si>
    <t>Izdaci za otplatu glavnice primljenih kredita i zajmova</t>
  </si>
  <si>
    <t>Otplata glavnice primljenih kredita i  zajmova od kreditnih i ostalih financijskih institucija izvan javnog sektora</t>
  </si>
  <si>
    <t>Otplata glavnice primljenih kredita od tuzemnih kreditnih institucija izvan javnog sektora</t>
  </si>
  <si>
    <t>PRIHODI OD PRODAJE NEFINANCIJSKE IMOVINE</t>
  </si>
  <si>
    <t>C. RASPOLOŽIVA SREDSTVA IZ PREDHODNE GODINE</t>
  </si>
  <si>
    <t>VIŠAK / MANJAK + NETO FINANCIRANJE+MANJAK PRIHODA IZ PREDHODNE GODINE</t>
  </si>
  <si>
    <t>Pomoći od ostalih subjekata unutar općeg proračuna</t>
  </si>
  <si>
    <t>Tekuće pomoći od ostalih subjekata unutar općeg proračuna</t>
  </si>
  <si>
    <t>Naknade troškova osobama izvan radnog odnosa</t>
  </si>
  <si>
    <t>Pomoći dane u inozemstvo i unutar općeg proračuna</t>
  </si>
  <si>
    <t>Konto</t>
  </si>
  <si>
    <t>Naziv</t>
  </si>
  <si>
    <t>Doprinosi za obvezno zdravstveno osiguranje</t>
  </si>
  <si>
    <t>Doprinosi za obvezno osiguranje u slučaju nezaposlenosti</t>
  </si>
  <si>
    <t>Ostali prihodi</t>
  </si>
  <si>
    <t>Troškovi sudskih postupaka</t>
  </si>
  <si>
    <t>Članarine i norme</t>
  </si>
  <si>
    <t>INDEKS</t>
  </si>
  <si>
    <t>5=4/2*100</t>
  </si>
  <si>
    <t>6=4/3*100</t>
  </si>
  <si>
    <t>Zdravstvene i veterinarske usluge</t>
  </si>
  <si>
    <t>Prihodi od prodaje proizvedene dugotrajne imovine</t>
  </si>
  <si>
    <t>Prihodi od prodaje prijevoznih sredstava</t>
  </si>
  <si>
    <t>Prijevozna sredstva u cestovnom prometu</t>
  </si>
  <si>
    <t>PRIHODI I RASHODI PREMA EKONOMSKOJ KLASIFIKACIJI</t>
  </si>
  <si>
    <t>BROJČANA OZNAKA I NAZIV RAČUNA PRIHODA I RAHODA</t>
  </si>
  <si>
    <t>PRIHODI I RASHODI PREMA IZVORIMA FINANCIRANJA</t>
  </si>
  <si>
    <t>BROJČANA OZNAKA I NAZIV IZVORA FINANCIRANJA</t>
  </si>
  <si>
    <t>OPĆI PRIHODI I PRIMICI</t>
  </si>
  <si>
    <t>Opći prihodi i primici</t>
  </si>
  <si>
    <t xml:space="preserve">POMOĆI   </t>
  </si>
  <si>
    <t>PRIHODI OD PRODAJE ILI ZAMJENE NEFINANCIJSKE IMOVINE I NAKNADE S NASLOVA OSIGURANJA</t>
  </si>
  <si>
    <t>UKUPNO PO IZVORIMA (PRIHODI )</t>
  </si>
  <si>
    <t>UKUPNO PO IZVORIMA (RASHODI)</t>
  </si>
  <si>
    <t>BROJČANA OZNAKA I NAZIV RAČUNA PRIMITAKA I IZDATAKA</t>
  </si>
  <si>
    <t>UKUPNO PO IZVORIMA (PRIMICI)</t>
  </si>
  <si>
    <t>UKUPNO PO IZVORIMA (IZDACI)</t>
  </si>
  <si>
    <t>NAMJENSKI PRIMICI</t>
  </si>
  <si>
    <t>Namjenski primici od zaduživanja</t>
  </si>
  <si>
    <t>B . RAČUN FINANCIRANJA</t>
  </si>
  <si>
    <t>PRIMICI I IZDACI PREMA IZVORIMA FINANCIRANJA</t>
  </si>
  <si>
    <t>PRIMICI I IZDACI PREMA EKONOMSKOJ KLASIFIKACIJI</t>
  </si>
  <si>
    <t>VIŠAK/MANJAK PRIHODA IZ PREDHODNE GODINE</t>
  </si>
  <si>
    <t>Višak/manjak prihoda</t>
  </si>
  <si>
    <t>Oprema za održavanje i zaštitu</t>
  </si>
  <si>
    <t>Šifra</t>
  </si>
  <si>
    <t xml:space="preserve">Naziv </t>
  </si>
  <si>
    <t>PROGRAM 1000</t>
  </si>
  <si>
    <t>Aktivnost A100001</t>
  </si>
  <si>
    <t>Rashodi poslovanja</t>
  </si>
  <si>
    <t>Rashodi za nabavu nefinancijske imovine</t>
  </si>
  <si>
    <t xml:space="preserve">II. POSEBNI DIO           </t>
  </si>
  <si>
    <t>4=3/2*100</t>
  </si>
  <si>
    <t>Plaće(Bruto)</t>
  </si>
  <si>
    <t>Ostali rahodi za zaposlene</t>
  </si>
  <si>
    <t>Prijevozna sredstva</t>
  </si>
  <si>
    <t>BROJČANA OZNAKA I NAZIV</t>
  </si>
  <si>
    <t>IZVORNI PLAN ILI REBALANS 2023.*</t>
  </si>
  <si>
    <t>TEKUĆI PLAN 2023.*</t>
  </si>
  <si>
    <t>INDEKS**</t>
  </si>
  <si>
    <t>6=5/2*100</t>
  </si>
  <si>
    <t>7=5/4*100</t>
  </si>
  <si>
    <t>UKUPNO RASHODI</t>
  </si>
  <si>
    <t>07 Zdravstvo</t>
  </si>
  <si>
    <t>074 Službe javnog zdravstva</t>
  </si>
  <si>
    <t>IZVJEŠTAJ O PRIHODIMA I RASHODIMA PREMA IZVORIMA FINANCIRANJA</t>
  </si>
  <si>
    <t>Pomoći proračunskim korisnicima iz proračuna koji im nije nadležan</t>
  </si>
  <si>
    <t>Tekuće pomoći iz državnog proračuna proračunskim korisnicima proračuna JLPRS</t>
  </si>
  <si>
    <t>Pomoći temeljm prijenosa EU sredstava</t>
  </si>
  <si>
    <t>Tekuće pomoći temeljm prijenosa EU sredstava</t>
  </si>
  <si>
    <t>Prihodi od prodaje proizvoda i roba i pruženih usluga</t>
  </si>
  <si>
    <t>Prihodi od pruženih usluga</t>
  </si>
  <si>
    <t>Prihodi iz nadležnog proračuna i od HZZO-a na temelju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</si>
  <si>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</si>
  <si>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</si>
  <si>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</si>
  <si>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otplate zajmova</t>
  </si>
  <si>
    <t>Prihodi od HZZO-a na temelju ugovornih obveza</t>
  </si>
  <si>
    <t>Plaće za prekovremeni rad</t>
  </si>
  <si>
    <t>Plaće za posebne uvjete rada</t>
  </si>
  <si>
    <t>Materijal i sirovine</t>
  </si>
  <si>
    <t>Prijenosi između korisnika istog proračuna</t>
  </si>
  <si>
    <t>Tekući prijenosi između proračunskih korisnika</t>
  </si>
  <si>
    <t>Medicinska i laboratorijska oprema</t>
  </si>
  <si>
    <t>Uređaji, strojevi i oprema za ostale namjene</t>
  </si>
  <si>
    <t>Otplata glavnice primljenih kredita i zajmova od kreditnih i ostalih financijskih institucija izvan javnog sektora</t>
  </si>
  <si>
    <t>Otplata glavnice primljenih zajmova od tuzemnih kreditnih institucija izvan javnog sektora</t>
  </si>
  <si>
    <t>Prihodi iz nadležnog proračuna za financiranje redovne djelatnosti proračuna</t>
  </si>
  <si>
    <t>VLASTITI PRIHODI</t>
  </si>
  <si>
    <t>Vlastiti prihodi</t>
  </si>
  <si>
    <t>PRIHODI ZA POSEBNE NAMJENE-HZZO</t>
  </si>
  <si>
    <t>Prihodi za posebne namjene</t>
  </si>
  <si>
    <t>Sufinanciranje cijene usluga (part, dopunsko)</t>
  </si>
  <si>
    <t>521, 522</t>
  </si>
  <si>
    <t>Tekuće pomoći od izvanproračunskih korisnika</t>
  </si>
  <si>
    <t>Tekuće pomoći proračunskim korisnicima iz proračuna koji im nije nadležan</t>
  </si>
  <si>
    <t>Prihodi od prodaje ili zamjene nefinancijske imovine i naknade s nalsova osiguranja</t>
  </si>
  <si>
    <t>Prihodi s naslova osiguranja, refundacija štete i totalne štete</t>
  </si>
  <si>
    <t>Opći prihodi i primici JLPRS</t>
  </si>
  <si>
    <t>Usluge tekućeg i investicijskog održavanja postrojenja i opreme</t>
  </si>
  <si>
    <t>Promidžbeni materijal</t>
  </si>
  <si>
    <t>Zdravstvene usluge</t>
  </si>
  <si>
    <t>Grafičke i tiskarske usluge, usluge kopiranja i uvezivanja i sl.</t>
  </si>
  <si>
    <t>Kamate za primljene kredite i zajmove od kreditnih i ostalih financijskih institucija izvan javnog sektora</t>
  </si>
  <si>
    <t>Osobni automobil</t>
  </si>
  <si>
    <t>Sitan inventar i auto gume</t>
  </si>
  <si>
    <t>Službena radna i zaštitna odjeća</t>
  </si>
  <si>
    <t>PRIHODI ZA POSEBNE NAMJENE</t>
  </si>
  <si>
    <t>Prihodi za posebne namjene - HZZO</t>
  </si>
  <si>
    <t>Naknade za prijevoz na posao i s posla</t>
  </si>
  <si>
    <t>Tekući prijenosi između proračunskih korisnika istog proračuna</t>
  </si>
  <si>
    <t>Prihodi od prodaje ili zamjene nefinancijske imovine i naknade s naslova osiguranja</t>
  </si>
  <si>
    <t>ZAŠTITA, OČUVANJE I UNAPREĐENJE ZDRAVLJA</t>
  </si>
  <si>
    <t>Administracija, uprava i zdravstvena djelatnost</t>
  </si>
  <si>
    <t>Aktivnost A100002</t>
  </si>
  <si>
    <t>GODIŠNJI IZVJEŠTAJ O IZVRŠENJU FINANCIJSKOG PLANA ZAVODA ZA JAVNO ZDRAVSTVO SVETI ROK VIROVITIČKO-PODRAVSKE ŽUPANIJE  ZA I - XII 2023. GODINE</t>
  </si>
  <si>
    <t>IZVRŠENJE 01.-12.2022.</t>
  </si>
  <si>
    <t>IZVRŠENJE 01.-12.2023.</t>
  </si>
  <si>
    <t xml:space="preserve">IZVRŠENJE 
1.-12.2022. </t>
  </si>
  <si>
    <t xml:space="preserve">IZVRŠENJE 
1.-12.2023. </t>
  </si>
  <si>
    <t>REBALANS PLANA 2023</t>
  </si>
  <si>
    <t>IZVRŠENJE         01.-12.2023.</t>
  </si>
  <si>
    <t>REBALANS 2023.</t>
  </si>
  <si>
    <t>I. REBALANS 2023</t>
  </si>
  <si>
    <t>I. REBALANS</t>
  </si>
  <si>
    <t>Naknade građanima i kućanstvima na temelju osiguranja i druge naknade</t>
  </si>
  <si>
    <t>Ostale naknade građanima i kućanstvima</t>
  </si>
  <si>
    <t>Naknade građanima i kućanstvima u novcu (školarina NPO specijalizacija)</t>
  </si>
  <si>
    <t>POMOĆI   EU</t>
  </si>
  <si>
    <t>Tekuće pomoći iz državnog proračuna temeljem prijenosa EU sredstava (NPOO specijalizacije)</t>
  </si>
  <si>
    <t xml:space="preserve">POMOĆI  EU </t>
  </si>
  <si>
    <t>Intelektualne i osobne usluge (mentori)</t>
  </si>
  <si>
    <t xml:space="preserve">Stipendije i školarine </t>
  </si>
  <si>
    <t>Naknade građanima i kućanstvima iz proračuna</t>
  </si>
  <si>
    <t>Ostale naknade građanima i kućanstvima iz proračuna (školarina NPOO)</t>
  </si>
  <si>
    <t>Aktivnost A100003</t>
  </si>
  <si>
    <t>Proogram "Kako ne utopiti mladost u alkoholu"</t>
  </si>
  <si>
    <t>Projekt "Suradnjom do trijeznog suživota"</t>
  </si>
  <si>
    <t>Aktivnost A100004</t>
  </si>
  <si>
    <t>NPOO SPECIJALIZACIJA MIKROBIOLOGIJA</t>
  </si>
  <si>
    <t>Rashodi za usluge (metori spec. NPOO)</t>
  </si>
  <si>
    <t>Naknade troškova građanima</t>
  </si>
  <si>
    <t>Ostali nespomenuti rashoda poslovanja</t>
  </si>
  <si>
    <t>OPĆI PRIHODI I PRIMICI JLPRS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</si>
</sst>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  <numFmt numFmtId="184" formatCode="yyyy/mm/dd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9"/>
      <name val="Arial"/>
      <family val="2"/>
    </font>
    <font>
      <sz val="10"/>
      <name val="Geneva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Fon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1" borderId="2" applyNumberFormat="0" applyAlignment="0" applyProtection="0"/>
    <xf numFmtId="0" fontId="18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4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11" borderId="2" applyNumberFormat="0" applyAlignment="0" applyProtection="0"/>
    <xf numFmtId="0" fontId="24" fillId="0" borderId="6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17" borderId="7" applyNumberFormat="0" applyAlignment="0" applyProtection="0"/>
    <xf numFmtId="0" fontId="17" fillId="11" borderId="8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8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57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54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10" fillId="0" borderId="0" xfId="55" applyFont="1" applyFill="1" applyBorder="1" applyAlignment="1">
      <alignment horizontal="left" wrapText="1"/>
      <protection/>
    </xf>
    <xf numFmtId="0" fontId="9" fillId="0" borderId="0" xfId="54" applyFont="1" applyFill="1" applyBorder="1" applyAlignment="1">
      <alignment horizontal="left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left" vertical="top" wrapText="1"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9" fillId="0" borderId="0" xfId="53" applyNumberFormat="1" applyFont="1" applyFill="1" applyBorder="1" applyAlignment="1" applyProtection="1">
      <alignment horizontal="left" wrapText="1"/>
      <protection/>
    </xf>
    <xf numFmtId="3" fontId="10" fillId="0" borderId="0" xfId="53" applyNumberFormat="1" applyFont="1" applyFill="1" applyBorder="1" applyAlignment="1" applyProtection="1">
      <alignment/>
      <protection/>
    </xf>
    <xf numFmtId="0" fontId="9" fillId="0" borderId="10" xfId="53" applyFont="1" applyBorder="1" applyAlignment="1" quotePrefix="1">
      <alignment horizontal="left" vertical="center" wrapText="1"/>
      <protection/>
    </xf>
    <xf numFmtId="0" fontId="9" fillId="0" borderId="0" xfId="53" applyNumberFormat="1" applyFont="1" applyFill="1" applyBorder="1" applyAlignment="1" applyProtection="1" quotePrefix="1">
      <alignment horizontal="left" wrapText="1"/>
      <protection/>
    </xf>
    <xf numFmtId="0" fontId="9" fillId="0" borderId="11" xfId="53" applyNumberFormat="1" applyFont="1" applyFill="1" applyBorder="1" applyAlignment="1" applyProtection="1" quotePrefix="1">
      <alignment horizontal="left" wrapText="1"/>
      <protection/>
    </xf>
    <xf numFmtId="4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1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4" fontId="3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4" fontId="5" fillId="0" borderId="12" xfId="52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8" fillId="0" borderId="10" xfId="53" applyFont="1" applyBorder="1" applyAlignment="1" quotePrefix="1">
      <alignment horizontal="left" wrapText="1"/>
      <protection/>
    </xf>
    <xf numFmtId="4" fontId="34" fillId="0" borderId="13" xfId="52" applyNumberFormat="1" applyFont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0" fillId="0" borderId="0" xfId="57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0" xfId="53" applyFont="1" applyBorder="1" applyAlignment="1" quotePrefix="1">
      <alignment horizontal="left" wrapText="1"/>
      <protection/>
    </xf>
    <xf numFmtId="3" fontId="8" fillId="0" borderId="0" xfId="53" applyNumberFormat="1" applyFont="1" applyFill="1" applyBorder="1" applyAlignment="1" applyProtection="1">
      <alignment horizontal="right" wrapText="1"/>
      <protection/>
    </xf>
    <xf numFmtId="0" fontId="35" fillId="0" borderId="10" xfId="53" applyFont="1" applyBorder="1" applyAlignment="1" quotePrefix="1">
      <alignment horizontal="center" vertical="center" wrapText="1"/>
      <protection/>
    </xf>
    <xf numFmtId="0" fontId="8" fillId="0" borderId="10" xfId="53" applyFont="1" applyBorder="1" applyAlignment="1" quotePrefix="1">
      <alignment horizontal="center" vertical="center" wrapText="1"/>
      <protection/>
    </xf>
    <xf numFmtId="0" fontId="8" fillId="0" borderId="0" xfId="53" applyFont="1" applyBorder="1" applyAlignment="1" quotePrefix="1">
      <alignment horizontal="right" wrapText="1"/>
      <protection/>
    </xf>
    <xf numFmtId="4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36" fillId="0" borderId="10" xfId="53" applyFont="1" applyBorder="1" applyAlignment="1" quotePrefix="1">
      <alignment horizontal="center" vertical="center" wrapText="1"/>
      <protection/>
    </xf>
    <xf numFmtId="3" fontId="37" fillId="0" borderId="13" xfId="52" applyNumberFormat="1" applyFont="1" applyBorder="1" applyAlignment="1">
      <alignment horizontal="center" vertical="center" wrapText="1"/>
      <protection/>
    </xf>
    <xf numFmtId="4" fontId="37" fillId="0" borderId="13" xfId="52" applyNumberFormat="1" applyFont="1" applyBorder="1" applyAlignment="1">
      <alignment horizontal="center" vertical="center" wrapText="1"/>
      <protection/>
    </xf>
    <xf numFmtId="4" fontId="8" fillId="0" borderId="13" xfId="53" applyNumberFormat="1" applyFont="1" applyFill="1" applyBorder="1" applyAlignment="1" applyProtection="1">
      <alignment horizontal="center" vertical="center"/>
      <protection/>
    </xf>
    <xf numFmtId="4" fontId="8" fillId="0" borderId="13" xfId="53" applyNumberFormat="1" applyFont="1" applyFill="1" applyBorder="1" applyAlignment="1" applyProtection="1">
      <alignment horizontal="center" vertical="center" wrapText="1"/>
      <protection/>
    </xf>
    <xf numFmtId="4" fontId="8" fillId="0" borderId="0" xfId="53" applyNumberFormat="1" applyFont="1" applyFill="1" applyBorder="1" applyAlignment="1" applyProtection="1">
      <alignment horizontal="center" wrapText="1"/>
      <protection/>
    </xf>
    <xf numFmtId="4" fontId="10" fillId="0" borderId="0" xfId="53" applyNumberFormat="1" applyFont="1" applyFill="1" applyBorder="1" applyAlignment="1" applyProtection="1">
      <alignment horizontal="center"/>
      <protection/>
    </xf>
    <xf numFmtId="4" fontId="8" fillId="0" borderId="13" xfId="53" applyNumberFormat="1" applyFont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6" fillId="0" borderId="12" xfId="53" applyFont="1" applyBorder="1" applyAlignment="1" quotePrefix="1">
      <alignment horizontal="center" vertical="center" wrapText="1"/>
      <protection/>
    </xf>
    <xf numFmtId="0" fontId="36" fillId="0" borderId="14" xfId="53" applyFont="1" applyBorder="1" applyAlignment="1" quotePrefix="1">
      <alignment horizontal="center" vertical="center" wrapText="1"/>
      <protection/>
    </xf>
    <xf numFmtId="0" fontId="35" fillId="0" borderId="13" xfId="53" applyFont="1" applyBorder="1" applyAlignment="1" quotePrefix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57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3" fontId="10" fillId="0" borderId="0" xfId="5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10" fillId="0" borderId="0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/>
    </xf>
    <xf numFmtId="0" fontId="9" fillId="1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0" fillId="19" borderId="14" xfId="0" applyNumberFormat="1" applyFont="1" applyFill="1" applyBorder="1" applyAlignment="1" applyProtection="1">
      <alignment horizontal="left" vertical="center"/>
      <protection/>
    </xf>
    <xf numFmtId="0" fontId="10" fillId="11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19" borderId="10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2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9" fillId="20" borderId="14" xfId="0" applyNumberFormat="1" applyFont="1" applyFill="1" applyBorder="1" applyAlignment="1" applyProtection="1">
      <alignment horizontal="left" vertical="center" wrapText="1"/>
      <protection/>
    </xf>
    <xf numFmtId="0" fontId="9" fillId="18" borderId="14" xfId="0" applyNumberFormat="1" applyFont="1" applyFill="1" applyBorder="1" applyAlignment="1" applyProtection="1">
      <alignment horizontal="center" vertical="center" wrapText="1"/>
      <protection/>
    </xf>
    <xf numFmtId="4" fontId="9" fillId="19" borderId="14" xfId="0" applyNumberFormat="1" applyFont="1" applyFill="1" applyBorder="1" applyAlignment="1">
      <alignment horizontal="center" vertical="center"/>
    </xf>
    <xf numFmtId="4" fontId="9" fillId="20" borderId="14" xfId="0" applyNumberFormat="1" applyFont="1" applyFill="1" applyBorder="1" applyAlignment="1">
      <alignment horizontal="center" vertical="center"/>
    </xf>
    <xf numFmtId="0" fontId="10" fillId="19" borderId="10" xfId="0" applyNumberFormat="1" applyFont="1" applyFill="1" applyBorder="1" applyAlignment="1" applyProtection="1">
      <alignment horizontal="left" vertical="center" wrapText="1"/>
      <protection/>
    </xf>
    <xf numFmtId="0" fontId="10" fillId="19" borderId="12" xfId="0" applyNumberFormat="1" applyFont="1" applyFill="1" applyBorder="1" applyAlignment="1" applyProtection="1">
      <alignment horizontal="left" vertical="center" wrapTex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0" xfId="0" applyNumberFormat="1" applyFont="1" applyFill="1" applyBorder="1" applyAlignment="1" applyProtection="1">
      <alignment horizontal="left" vertical="center" wrapText="1" indent="1"/>
      <protection/>
    </xf>
    <xf numFmtId="0" fontId="9" fillId="20" borderId="14" xfId="0" applyNumberFormat="1" applyFont="1" applyFill="1" applyBorder="1" applyAlignment="1" applyProtection="1">
      <alignment horizontal="left" vertical="center" wrapText="1"/>
      <protection/>
    </xf>
    <xf numFmtId="0" fontId="9" fillId="19" borderId="12" xfId="0" applyNumberFormat="1" applyFont="1" applyFill="1" applyBorder="1" applyAlignment="1" applyProtection="1">
      <alignment horizontal="left" vertical="center" wrapText="1"/>
      <protection/>
    </xf>
    <xf numFmtId="0" fontId="9" fillId="19" borderId="14" xfId="0" applyNumberFormat="1" applyFont="1" applyFill="1" applyBorder="1" applyAlignment="1" applyProtection="1">
      <alignment horizontal="left" vertical="center" wrapText="1"/>
      <protection/>
    </xf>
    <xf numFmtId="0" fontId="40" fillId="21" borderId="13" xfId="0" applyNumberFormat="1" applyFont="1" applyFill="1" applyBorder="1" applyAlignment="1" applyProtection="1">
      <alignment horizontal="center" vertical="center" wrapText="1"/>
      <protection/>
    </xf>
    <xf numFmtId="0" fontId="41" fillId="19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Border="1" applyAlignment="1">
      <alignment/>
    </xf>
    <xf numFmtId="0" fontId="42" fillId="19" borderId="13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35" fillId="0" borderId="10" xfId="53" applyFont="1" applyBorder="1" applyAlignment="1">
      <alignment horizontal="center" vertical="center" wrapText="1"/>
      <protection/>
    </xf>
    <xf numFmtId="0" fontId="5" fillId="18" borderId="13" xfId="0" applyFont="1" applyFill="1" applyBorder="1" applyAlignment="1">
      <alignment horizontal="left" vertical="center"/>
    </xf>
    <xf numFmtId="0" fontId="9" fillId="18" borderId="13" xfId="57" applyFont="1" applyFill="1" applyBorder="1" applyAlignment="1">
      <alignment horizontal="left" vertical="center" wrapText="1"/>
      <protection/>
    </xf>
    <xf numFmtId="4" fontId="5" fillId="18" borderId="13" xfId="0" applyNumberFormat="1" applyFont="1" applyFill="1" applyBorder="1" applyAlignment="1">
      <alignment horizontal="right" vertical="center"/>
    </xf>
    <xf numFmtId="4" fontId="5" fillId="18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13" xfId="57" applyFont="1" applyFill="1" applyBorder="1" applyAlignment="1">
      <alignment horizontal="left" vertical="center" wrapText="1"/>
      <protection/>
    </xf>
    <xf numFmtId="4" fontId="9" fillId="0" borderId="13" xfId="57" applyNumberFormat="1" applyFont="1" applyFill="1" applyBorder="1" applyAlignment="1">
      <alignment horizontal="right" vertical="center" wrapText="1"/>
      <protection/>
    </xf>
    <xf numFmtId="4" fontId="5" fillId="0" borderId="13" xfId="0" applyNumberFormat="1" applyFont="1" applyFill="1" applyBorder="1" applyAlignment="1">
      <alignment horizontal="center" vertical="center"/>
    </xf>
    <xf numFmtId="0" fontId="10" fillId="0" borderId="13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/>
    </xf>
    <xf numFmtId="4" fontId="10" fillId="0" borderId="13" xfId="57" applyNumberFormat="1" applyFont="1" applyFill="1" applyBorder="1" applyAlignment="1">
      <alignment horizontal="right" vertical="center" wrapText="1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0" fontId="9" fillId="18" borderId="13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9" fillId="0" borderId="13" xfId="55" applyFont="1" applyFill="1" applyBorder="1" applyAlignment="1">
      <alignment horizontal="left" vertical="center" wrapText="1"/>
      <protection/>
    </xf>
    <xf numFmtId="0" fontId="10" fillId="0" borderId="13" xfId="55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52" applyNumberFormat="1" applyFont="1" applyBorder="1" applyAlignment="1">
      <alignment horizontal="center" vertical="center" wrapText="1"/>
      <protection/>
    </xf>
    <xf numFmtId="0" fontId="35" fillId="0" borderId="17" xfId="53" applyFont="1" applyBorder="1" applyAlignment="1" quotePrefix="1">
      <alignment horizontal="center" vertical="center" wrapText="1"/>
      <protection/>
    </xf>
    <xf numFmtId="0" fontId="35" fillId="0" borderId="17" xfId="53" applyFont="1" applyBorder="1" applyAlignment="1">
      <alignment horizontal="center" vertical="center" wrapText="1"/>
      <protection/>
    </xf>
    <xf numFmtId="4" fontId="34" fillId="0" borderId="18" xfId="52" applyNumberFormat="1" applyFont="1" applyBorder="1" applyAlignment="1">
      <alignment horizontal="center" vertical="center" wrapText="1"/>
      <protection/>
    </xf>
    <xf numFmtId="4" fontId="34" fillId="0" borderId="19" xfId="52" applyNumberFormat="1" applyFont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6" fillId="0" borderId="22" xfId="53" applyFont="1" applyBorder="1" applyAlignment="1" quotePrefix="1">
      <alignment horizontal="center" vertical="center" wrapText="1"/>
      <protection/>
    </xf>
    <xf numFmtId="3" fontId="37" fillId="0" borderId="23" xfId="52" applyNumberFormat="1" applyFont="1" applyBorder="1" applyAlignment="1">
      <alignment horizontal="center" vertical="center" wrapText="1"/>
      <protection/>
    </xf>
    <xf numFmtId="4" fontId="37" fillId="0" borderId="23" xfId="52" applyNumberFormat="1" applyFont="1" applyBorder="1" applyAlignment="1">
      <alignment horizontal="center" vertical="center" wrapText="1"/>
      <protection/>
    </xf>
    <xf numFmtId="4" fontId="37" fillId="0" borderId="24" xfId="52" applyNumberFormat="1" applyFont="1" applyBorder="1" applyAlignment="1">
      <alignment horizontal="center" vertical="center" wrapText="1"/>
      <protection/>
    </xf>
    <xf numFmtId="0" fontId="5" fillId="22" borderId="25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35" fillId="22" borderId="18" xfId="53" applyFont="1" applyFill="1" applyBorder="1" applyAlignment="1" quotePrefix="1">
      <alignment horizontal="center" vertical="center" wrapText="1"/>
      <protection/>
    </xf>
    <xf numFmtId="4" fontId="35" fillId="22" borderId="18" xfId="53" applyNumberFormat="1" applyFont="1" applyFill="1" applyBorder="1" applyAlignment="1" quotePrefix="1">
      <alignment horizontal="right" vertical="center" wrapText="1"/>
      <protection/>
    </xf>
    <xf numFmtId="4" fontId="5" fillId="22" borderId="18" xfId="0" applyNumberFormat="1" applyFont="1" applyFill="1" applyBorder="1" applyAlignment="1">
      <alignment horizontal="center" vertical="center"/>
    </xf>
    <xf numFmtId="4" fontId="5" fillId="22" borderId="19" xfId="0" applyNumberFormat="1" applyFont="1" applyFill="1" applyBorder="1" applyAlignment="1">
      <alignment horizontal="center" vertical="center"/>
    </xf>
    <xf numFmtId="0" fontId="5" fillId="23" borderId="26" xfId="0" applyFont="1" applyFill="1" applyBorder="1" applyAlignment="1">
      <alignment horizontal="left" vertical="center"/>
    </xf>
    <xf numFmtId="0" fontId="5" fillId="23" borderId="13" xfId="0" applyFont="1" applyFill="1" applyBorder="1" applyAlignment="1">
      <alignment horizontal="left" vertical="center"/>
    </xf>
    <xf numFmtId="0" fontId="5" fillId="23" borderId="13" xfId="57" applyFont="1" applyFill="1" applyBorder="1" applyAlignment="1">
      <alignment horizontal="left" vertical="center" wrapText="1"/>
      <protection/>
    </xf>
    <xf numFmtId="4" fontId="5" fillId="23" borderId="13" xfId="0" applyNumberFormat="1" applyFont="1" applyFill="1" applyBorder="1" applyAlignment="1">
      <alignment horizontal="right" vertical="center"/>
    </xf>
    <xf numFmtId="4" fontId="4" fillId="23" borderId="13" xfId="0" applyNumberFormat="1" applyFont="1" applyFill="1" applyBorder="1" applyAlignment="1">
      <alignment horizontal="center" vertical="center"/>
    </xf>
    <xf numFmtId="4" fontId="4" fillId="23" borderId="2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9" fillId="23" borderId="13" xfId="57" applyFont="1" applyFill="1" applyBorder="1" applyAlignment="1">
      <alignment horizontal="left" vertical="center" wrapText="1"/>
      <protection/>
    </xf>
    <xf numFmtId="4" fontId="9" fillId="23" borderId="13" xfId="57" applyNumberFormat="1" applyFont="1" applyFill="1" applyBorder="1" applyAlignment="1">
      <alignment horizontal="right" vertical="center" wrapText="1"/>
      <protection/>
    </xf>
    <xf numFmtId="0" fontId="41" fillId="0" borderId="0" xfId="0" applyFont="1" applyAlignment="1">
      <alignment/>
    </xf>
    <xf numFmtId="0" fontId="9" fillId="0" borderId="26" xfId="57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4" fontId="5" fillId="23" borderId="13" xfId="0" applyNumberFormat="1" applyFont="1" applyFill="1" applyBorder="1" applyAlignment="1">
      <alignment horizontal="center" vertical="center"/>
    </xf>
    <xf numFmtId="4" fontId="5" fillId="2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top"/>
    </xf>
    <xf numFmtId="0" fontId="10" fillId="0" borderId="29" xfId="57" applyFont="1" applyFill="1" applyBorder="1" applyAlignment="1">
      <alignment horizontal="left" vertical="top" wrapText="1"/>
      <protection/>
    </xf>
    <xf numFmtId="0" fontId="10" fillId="0" borderId="29" xfId="57" applyFont="1" applyFill="1" applyBorder="1" applyAlignment="1">
      <alignment horizontal="left" wrapText="1"/>
      <protection/>
    </xf>
    <xf numFmtId="4" fontId="10" fillId="0" borderId="29" xfId="57" applyNumberFormat="1" applyFont="1" applyFill="1" applyBorder="1" applyAlignment="1">
      <alignment horizontal="right" wrapText="1"/>
      <protection/>
    </xf>
    <xf numFmtId="4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left" vertical="center"/>
    </xf>
    <xf numFmtId="0" fontId="35" fillId="22" borderId="13" xfId="53" applyFont="1" applyFill="1" applyBorder="1" applyAlignment="1" quotePrefix="1">
      <alignment horizontal="center" vertical="center" wrapText="1"/>
      <protection/>
    </xf>
    <xf numFmtId="4" fontId="5" fillId="22" borderId="13" xfId="0" applyNumberFormat="1" applyFont="1" applyFill="1" applyBorder="1" applyAlignment="1">
      <alignment horizontal="right" vertical="center"/>
    </xf>
    <xf numFmtId="4" fontId="5" fillId="22" borderId="13" xfId="0" applyNumberFormat="1" applyFont="1" applyFill="1" applyBorder="1" applyAlignment="1">
      <alignment horizontal="center" vertical="center"/>
    </xf>
    <xf numFmtId="0" fontId="9" fillId="23" borderId="13" xfId="5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0" fillId="19" borderId="10" xfId="0" applyNumberFormat="1" applyFont="1" applyFill="1" applyBorder="1" applyAlignment="1" applyProtection="1">
      <alignment horizontal="left" vertical="center" wrapText="1"/>
      <protection/>
    </xf>
    <xf numFmtId="0" fontId="10" fillId="19" borderId="12" xfId="0" applyNumberFormat="1" applyFont="1" applyFill="1" applyBorder="1" applyAlignment="1" applyProtection="1">
      <alignment horizontal="left" vertical="center" wrapTex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0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2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 indent="1"/>
      <protection/>
    </xf>
    <xf numFmtId="4" fontId="10" fillId="19" borderId="14" xfId="0" applyNumberFormat="1" applyFont="1" applyFill="1" applyBorder="1" applyAlignment="1">
      <alignment horizontal="center" vertical="center"/>
    </xf>
    <xf numFmtId="0" fontId="9" fillId="18" borderId="13" xfId="55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36" fillId="0" borderId="13" xfId="53" applyFont="1" applyBorder="1" applyAlignment="1" quotePrefix="1">
      <alignment horizontal="center" vertical="center" wrapText="1"/>
      <protection/>
    </xf>
    <xf numFmtId="0" fontId="35" fillId="0" borderId="13" xfId="53" applyFont="1" applyBorder="1" applyAlignment="1" quotePrefix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3" fontId="4" fillId="0" borderId="13" xfId="0" applyNumberFormat="1" applyFont="1" applyFill="1" applyBorder="1" applyAlignment="1">
      <alignment horizontal="right" vertical="center"/>
    </xf>
    <xf numFmtId="0" fontId="10" fillId="0" borderId="13" xfId="56" applyFont="1" applyFill="1" applyBorder="1" applyAlignment="1">
      <alignment horizontal="left" vertical="center" wrapText="1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9" fillId="0" borderId="13" xfId="56" applyFont="1" applyFill="1" applyBorder="1" applyAlignment="1">
      <alignment horizontal="left" vertical="center" wrapText="1"/>
      <protection/>
    </xf>
    <xf numFmtId="0" fontId="10" fillId="0" borderId="13" xfId="56" applyFont="1" applyFill="1" applyBorder="1" applyAlignment="1">
      <alignment horizontal="left" vertical="center"/>
      <protection/>
    </xf>
    <xf numFmtId="0" fontId="9" fillId="18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53" applyFont="1" applyBorder="1" applyAlignment="1">
      <alignment horizontal="center" vertical="center" wrapTex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9" fillId="20" borderId="14" xfId="0" applyNumberFormat="1" applyFont="1" applyFill="1" applyBorder="1" applyAlignment="1" applyProtection="1">
      <alignment horizontal="left" vertical="center" wrapText="1"/>
      <protection/>
    </xf>
    <xf numFmtId="0" fontId="9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0" xfId="0" applyNumberFormat="1" applyFont="1" applyFill="1" applyBorder="1" applyAlignment="1" applyProtection="1">
      <alignment horizontal="left" vertical="center" wrapText="1"/>
      <protection/>
    </xf>
    <xf numFmtId="0" fontId="10" fillId="19" borderId="12" xfId="0" applyNumberFormat="1" applyFont="1" applyFill="1" applyBorder="1" applyAlignment="1" applyProtection="1">
      <alignment horizontal="left" vertical="center" wrapTex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0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2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 indent="1"/>
      <protection/>
    </xf>
    <xf numFmtId="4" fontId="8" fillId="0" borderId="13" xfId="53" applyNumberFormat="1" applyFont="1" applyFill="1" applyBorder="1" applyAlignment="1" applyProtection="1">
      <alignment horizontal="right"/>
      <protection/>
    </xf>
    <xf numFmtId="4" fontId="8" fillId="0" borderId="13" xfId="53" applyNumberFormat="1" applyFont="1" applyFill="1" applyBorder="1" applyAlignment="1" applyProtection="1">
      <alignment horizontal="right" vertical="center" wrapText="1"/>
      <protection/>
    </xf>
    <xf numFmtId="4" fontId="8" fillId="0" borderId="13" xfId="53" applyNumberFormat="1" applyFont="1" applyFill="1" applyBorder="1" applyAlignment="1" applyProtection="1">
      <alignment horizontal="right" wrapText="1"/>
      <protection/>
    </xf>
    <xf numFmtId="4" fontId="8" fillId="0" borderId="10" xfId="53" applyNumberFormat="1" applyFont="1" applyBorder="1" applyAlignment="1" quotePrefix="1">
      <alignment horizontal="right" vertical="center" wrapText="1"/>
      <protection/>
    </xf>
    <xf numFmtId="4" fontId="8" fillId="0" borderId="13" xfId="53" applyNumberFormat="1" applyFont="1" applyBorder="1" applyAlignment="1" quotePrefix="1">
      <alignment horizontal="right" vertical="center" wrapText="1"/>
      <protection/>
    </xf>
    <xf numFmtId="4" fontId="1" fillId="19" borderId="13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/>
    </xf>
    <xf numFmtId="4" fontId="9" fillId="20" borderId="14" xfId="0" applyNumberFormat="1" applyFont="1" applyFill="1" applyBorder="1" applyAlignment="1">
      <alignment horizontal="right"/>
    </xf>
    <xf numFmtId="4" fontId="9" fillId="19" borderId="14" xfId="0" applyNumberFormat="1" applyFont="1" applyFill="1" applyBorder="1" applyAlignment="1">
      <alignment horizontal="right"/>
    </xf>
    <xf numFmtId="4" fontId="10" fillId="19" borderId="14" xfId="0" applyNumberFormat="1" applyFont="1" applyFill="1" applyBorder="1" applyAlignment="1">
      <alignment horizontal="right"/>
    </xf>
    <xf numFmtId="4" fontId="10" fillId="19" borderId="13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4" fontId="1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0" fontId="10" fillId="20" borderId="10" xfId="0" applyNumberFormat="1" applyFont="1" applyFill="1" applyBorder="1" applyAlignment="1" applyProtection="1">
      <alignment horizontal="left" vertical="center" wrapText="1" indent="1"/>
      <protection/>
    </xf>
    <xf numFmtId="0" fontId="10" fillId="20" borderId="12" xfId="0" applyNumberFormat="1" applyFont="1" applyFill="1" applyBorder="1" applyAlignment="1" applyProtection="1">
      <alignment horizontal="left" vertical="center" wrapText="1"/>
      <protection/>
    </xf>
    <xf numFmtId="0" fontId="10" fillId="20" borderId="14" xfId="0" applyNumberFormat="1" applyFont="1" applyFill="1" applyBorder="1" applyAlignment="1" applyProtection="1">
      <alignment horizontal="left" vertical="center" wrapText="1"/>
      <protection/>
    </xf>
    <xf numFmtId="4" fontId="10" fillId="20" borderId="14" xfId="0" applyNumberFormat="1" applyFont="1" applyFill="1" applyBorder="1" applyAlignment="1">
      <alignment horizontal="right"/>
    </xf>
    <xf numFmtId="4" fontId="10" fillId="20" borderId="14" xfId="0" applyNumberFormat="1" applyFont="1" applyFill="1" applyBorder="1" applyAlignment="1">
      <alignment horizontal="center" vertical="center"/>
    </xf>
    <xf numFmtId="0" fontId="35" fillId="0" borderId="13" xfId="53" applyFont="1" applyBorder="1" applyAlignment="1">
      <alignment horizontal="left" vertical="center" wrapText="1"/>
      <protection/>
    </xf>
    <xf numFmtId="4" fontId="36" fillId="0" borderId="13" xfId="53" applyNumberFormat="1" applyFont="1" applyBorder="1" applyAlignment="1" quotePrefix="1">
      <alignment horizontal="right" vertical="center" wrapText="1"/>
      <protection/>
    </xf>
    <xf numFmtId="4" fontId="35" fillId="0" borderId="13" xfId="53" applyNumberFormat="1" applyFont="1" applyBorder="1" applyAlignment="1" quotePrefix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9" fillId="0" borderId="0" xfId="53" applyNumberFormat="1" applyFont="1" applyFill="1" applyBorder="1" applyAlignment="1" applyProtection="1">
      <alignment horizontal="center" vertical="center" wrapText="1"/>
      <protection/>
    </xf>
    <xf numFmtId="0" fontId="29" fillId="0" borderId="0" xfId="53" applyNumberFormat="1" applyFont="1" applyFill="1" applyBorder="1" applyAlignment="1" applyProtection="1">
      <alignment horizontal="center" vertical="center"/>
      <protection/>
    </xf>
    <xf numFmtId="0" fontId="29" fillId="0" borderId="0" xfId="53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20" borderId="10" xfId="0" applyNumberFormat="1" applyFont="1" applyFill="1" applyBorder="1" applyAlignment="1" applyProtection="1">
      <alignment horizontal="left" vertical="center" wrapText="1"/>
      <protection/>
    </xf>
    <xf numFmtId="0" fontId="9" fillId="20" borderId="12" xfId="0" applyNumberFormat="1" applyFont="1" applyFill="1" applyBorder="1" applyAlignment="1" applyProtection="1">
      <alignment horizontal="left" vertical="center" wrapText="1"/>
      <protection/>
    </xf>
    <xf numFmtId="0" fontId="9" fillId="20" borderId="14" xfId="0" applyNumberFormat="1" applyFont="1" applyFill="1" applyBorder="1" applyAlignment="1" applyProtection="1">
      <alignment horizontal="left" vertical="center" wrapText="1"/>
      <protection/>
    </xf>
    <xf numFmtId="0" fontId="9" fillId="19" borderId="10" xfId="0" applyNumberFormat="1" applyFont="1" applyFill="1" applyBorder="1" applyAlignment="1" applyProtection="1">
      <alignment horizontal="left" vertical="center" wrapText="1"/>
      <protection/>
    </xf>
    <xf numFmtId="0" fontId="9" fillId="19" borderId="12" xfId="0" applyNumberFormat="1" applyFont="1" applyFill="1" applyBorder="1" applyAlignment="1" applyProtection="1">
      <alignment horizontal="left" vertical="center" wrapText="1"/>
      <protection/>
    </xf>
    <xf numFmtId="0" fontId="9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0" xfId="0" applyNumberFormat="1" applyFont="1" applyFill="1" applyBorder="1" applyAlignment="1" applyProtection="1">
      <alignment horizontal="left" vertical="center" wrapText="1"/>
      <protection/>
    </xf>
    <xf numFmtId="0" fontId="10" fillId="19" borderId="12" xfId="0" applyNumberFormat="1" applyFont="1" applyFill="1" applyBorder="1" applyAlignment="1" applyProtection="1">
      <alignment horizontal="left" vertical="center" wrapTex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0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2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 indent="1"/>
      <protection/>
    </xf>
    <xf numFmtId="0" fontId="6" fillId="11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49" fontId="37" fillId="11" borderId="10" xfId="0" applyNumberFormat="1" applyFont="1" applyFill="1" applyBorder="1" applyAlignment="1">
      <alignment horizontal="center" vertical="center"/>
    </xf>
    <xf numFmtId="49" fontId="37" fillId="11" borderId="12" xfId="0" applyNumberFormat="1" applyFont="1" applyFill="1" applyBorder="1" applyAlignment="1">
      <alignment horizontal="center" vertical="center"/>
    </xf>
    <xf numFmtId="49" fontId="37" fillId="11" borderId="14" xfId="0" applyNumberFormat="1" applyFont="1" applyFill="1" applyBorder="1" applyAlignment="1">
      <alignment horizontal="center" vertical="center"/>
    </xf>
    <xf numFmtId="0" fontId="9" fillId="18" borderId="10" xfId="0" applyNumberFormat="1" applyFont="1" applyFill="1" applyBorder="1" applyAlignment="1" applyProtection="1">
      <alignment horizontal="center" vertical="center" wrapText="1"/>
      <protection/>
    </xf>
    <xf numFmtId="0" fontId="9" fillId="18" borderId="12" xfId="0" applyNumberFormat="1" applyFont="1" applyFill="1" applyBorder="1" applyAlignment="1" applyProtection="1">
      <alignment horizontal="center" vertical="center" wrapText="1"/>
      <protection/>
    </xf>
    <xf numFmtId="0" fontId="9" fillId="18" borderId="14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Good" xfId="35"/>
    <cellStyle name="Hyperlink" xfId="36"/>
    <cellStyle name="Izlaz" xfId="37"/>
    <cellStyle name="Loše" xfId="38"/>
    <cellStyle name="Naglasak1" xfId="39"/>
    <cellStyle name="Naglasak2" xfId="40"/>
    <cellStyle name="Naglasak3" xfId="41"/>
    <cellStyle name="Naglasak4" xfId="42"/>
    <cellStyle name="Naglasak5" xfId="43"/>
    <cellStyle name="Naglasak6" xfId="44"/>
    <cellStyle name="Napomena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Obično_1Prihodi-rashodi2004" xfId="52"/>
    <cellStyle name="Obično_bilanca" xfId="53"/>
    <cellStyle name="Obično_List4" xfId="54"/>
    <cellStyle name="Obično_List5" xfId="55"/>
    <cellStyle name="Obično_List6" xfId="56"/>
    <cellStyle name="Obično_List7" xfId="57"/>
    <cellStyle name="Obično_List9" xfId="58"/>
    <cellStyle name="Output" xfId="59"/>
    <cellStyle name="Povezana ćelija" xfId="60"/>
    <cellStyle name="Followed Hyperlink" xfId="61"/>
    <cellStyle name="Percent" xfId="62"/>
    <cellStyle name="Provjeri ćeliju" xfId="63"/>
    <cellStyle name="Računanje" xfId="64"/>
    <cellStyle name="Tekst objašnjenja" xfId="65"/>
    <cellStyle name="Tekst upozorenja" xfId="66"/>
    <cellStyle name="Title" xfId="67"/>
    <cellStyle name="Ukupno" xfId="68"/>
    <cellStyle name="Unos" xfId="69"/>
    <cellStyle name="Currency" xfId="70"/>
    <cellStyle name="Currency [0]" xfId="71"/>
    <cellStyle name="Warning Text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7">
      <selection activeCell="G29" sqref="G29"/>
    </sheetView>
  </sheetViews>
  <sheetFormatPr defaultColWidth="9.140625" defaultRowHeight="12.75"/>
  <cols>
    <col min="1" max="1" width="7.57421875" style="23" customWidth="1"/>
    <col min="2" max="2" width="40.7109375" style="23" customWidth="1"/>
    <col min="3" max="3" width="13.421875" style="23" customWidth="1"/>
    <col min="4" max="4" width="16.7109375" style="23" customWidth="1"/>
    <col min="5" max="5" width="13.421875" style="24" customWidth="1"/>
    <col min="6" max="6" width="10.57421875" style="24" customWidth="1"/>
    <col min="7" max="7" width="11.28125" style="24" customWidth="1"/>
    <col min="8" max="8" width="9.140625" style="24" customWidth="1"/>
    <col min="9" max="9" width="14.7109375" style="24" customWidth="1"/>
    <col min="10" max="10" width="15.00390625" style="24" customWidth="1"/>
    <col min="11" max="11" width="15.8515625" style="24" customWidth="1"/>
    <col min="12" max="16384" width="9.140625" style="24" customWidth="1"/>
  </cols>
  <sheetData>
    <row r="2" spans="1:7" ht="66.75" customHeight="1">
      <c r="A2" s="233" t="s">
        <v>225</v>
      </c>
      <c r="B2" s="233"/>
      <c r="C2" s="233"/>
      <c r="D2" s="233"/>
      <c r="E2" s="233"/>
      <c r="F2" s="233"/>
      <c r="G2" s="233"/>
    </row>
    <row r="3" spans="1:7" ht="3.75" customHeight="1" hidden="1">
      <c r="A3" s="1"/>
      <c r="B3" s="1"/>
      <c r="C3" s="1"/>
      <c r="D3" s="1"/>
      <c r="E3" s="1"/>
      <c r="F3" s="1"/>
      <c r="G3" s="1"/>
    </row>
    <row r="4" spans="1:7" ht="25.5" customHeight="1">
      <c r="A4" s="234" t="s">
        <v>8</v>
      </c>
      <c r="B4" s="234"/>
      <c r="C4" s="234"/>
      <c r="D4" s="234"/>
      <c r="E4" s="234"/>
      <c r="F4" s="234"/>
      <c r="G4" s="234"/>
    </row>
    <row r="5" spans="1:7" ht="33" customHeight="1">
      <c r="A5" s="235" t="s">
        <v>1</v>
      </c>
      <c r="B5" s="235"/>
      <c r="C5" s="235"/>
      <c r="D5" s="235"/>
      <c r="E5" s="235"/>
      <c r="F5" s="235"/>
      <c r="G5" s="235"/>
    </row>
    <row r="6" spans="1:7" ht="9" customHeight="1">
      <c r="A6" s="25"/>
      <c r="B6" s="25"/>
      <c r="C6" s="25"/>
      <c r="D6" s="25"/>
      <c r="E6" s="26"/>
      <c r="F6" s="26"/>
      <c r="G6" s="26"/>
    </row>
    <row r="7" spans="1:10" ht="42.75" customHeight="1">
      <c r="A7" s="50" t="s">
        <v>120</v>
      </c>
      <c r="B7" s="50" t="s">
        <v>121</v>
      </c>
      <c r="C7" s="50" t="s">
        <v>226</v>
      </c>
      <c r="D7" s="110" t="s">
        <v>233</v>
      </c>
      <c r="E7" s="42" t="s">
        <v>227</v>
      </c>
      <c r="F7" s="42" t="s">
        <v>127</v>
      </c>
      <c r="G7" s="42" t="s">
        <v>127</v>
      </c>
      <c r="J7" s="35"/>
    </row>
    <row r="8" spans="1:10" ht="18" customHeight="1">
      <c r="A8" s="50"/>
      <c r="B8" s="55">
        <v>1</v>
      </c>
      <c r="C8" s="55">
        <v>2</v>
      </c>
      <c r="D8" s="55">
        <v>3</v>
      </c>
      <c r="E8" s="56">
        <v>4</v>
      </c>
      <c r="F8" s="57" t="s">
        <v>128</v>
      </c>
      <c r="G8" s="57" t="s">
        <v>129</v>
      </c>
      <c r="J8" s="35"/>
    </row>
    <row r="9" spans="1:11" ht="15.75">
      <c r="A9" s="51">
        <v>6</v>
      </c>
      <c r="B9" s="41" t="s">
        <v>0</v>
      </c>
      <c r="C9" s="210">
        <v>2202658.54</v>
      </c>
      <c r="D9" s="210">
        <v>2197659.84</v>
      </c>
      <c r="E9" s="210">
        <v>2155835.46</v>
      </c>
      <c r="F9" s="58">
        <f>E9/C9*100</f>
        <v>97.87424699971879</v>
      </c>
      <c r="G9" s="58">
        <f>E9/D9*100</f>
        <v>98.09686743877525</v>
      </c>
      <c r="I9" s="34"/>
      <c r="J9" s="36"/>
      <c r="K9" s="34"/>
    </row>
    <row r="10" spans="1:11" ht="31.5">
      <c r="A10" s="51">
        <v>7</v>
      </c>
      <c r="B10" s="41" t="s">
        <v>113</v>
      </c>
      <c r="C10" s="211">
        <v>0</v>
      </c>
      <c r="D10" s="211">
        <v>4700</v>
      </c>
      <c r="E10" s="211">
        <v>4683.2</v>
      </c>
      <c r="F10" s="58">
        <v>0</v>
      </c>
      <c r="G10" s="58">
        <v>0</v>
      </c>
      <c r="J10" s="34"/>
      <c r="K10" s="34"/>
    </row>
    <row r="11" spans="1:11" ht="15.75">
      <c r="A11" s="51">
        <v>3</v>
      </c>
      <c r="B11" s="41" t="s">
        <v>10</v>
      </c>
      <c r="C11" s="212">
        <v>1999482.48</v>
      </c>
      <c r="D11" s="212">
        <v>2029293.34</v>
      </c>
      <c r="E11" s="212">
        <v>1995932.34</v>
      </c>
      <c r="F11" s="58">
        <f>E11/C11*100</f>
        <v>99.82244705640032</v>
      </c>
      <c r="G11" s="58">
        <f>E11/D11*100</f>
        <v>98.35602870504665</v>
      </c>
      <c r="J11" s="34"/>
      <c r="K11" s="34"/>
    </row>
    <row r="12" spans="1:11" ht="31.5">
      <c r="A12" s="51">
        <v>4</v>
      </c>
      <c r="B12" s="41" t="s">
        <v>3</v>
      </c>
      <c r="C12" s="211">
        <v>66152.25</v>
      </c>
      <c r="D12" s="211">
        <v>58925.5</v>
      </c>
      <c r="E12" s="211">
        <v>61174.76</v>
      </c>
      <c r="F12" s="58">
        <f>E12/C12*100</f>
        <v>92.47570566382852</v>
      </c>
      <c r="G12" s="58">
        <f>E12/D12*100</f>
        <v>103.8171250137886</v>
      </c>
      <c r="I12" s="34"/>
      <c r="J12" s="34"/>
      <c r="K12" s="34"/>
    </row>
    <row r="13" spans="1:11" ht="15.75">
      <c r="A13" s="51"/>
      <c r="B13" s="41" t="s">
        <v>9</v>
      </c>
      <c r="C13" s="212">
        <f>((C9+C10)-(C11+C12))</f>
        <v>137023.81000000006</v>
      </c>
      <c r="D13" s="212">
        <f>((D9+D10)-(D11+D12))</f>
        <v>114140.99999999977</v>
      </c>
      <c r="E13" s="212">
        <f>((E9+E10)-(E11+E12))</f>
        <v>103411.56000000006</v>
      </c>
      <c r="F13" s="58">
        <f>E13/C13*100</f>
        <v>75.46977419471843</v>
      </c>
      <c r="G13" s="58">
        <f>E13/D13*100</f>
        <v>90.59983704365676</v>
      </c>
      <c r="J13" s="34"/>
      <c r="K13" s="34"/>
    </row>
    <row r="14" spans="1:11" ht="15.75">
      <c r="A14" s="28"/>
      <c r="B14" s="28"/>
      <c r="C14" s="28"/>
      <c r="D14" s="28"/>
      <c r="E14" s="26"/>
      <c r="F14" s="26"/>
      <c r="G14" s="26"/>
      <c r="J14" s="34"/>
      <c r="K14" s="34"/>
    </row>
    <row r="15" spans="1:11" ht="18.75">
      <c r="A15" s="236" t="s">
        <v>4</v>
      </c>
      <c r="B15" s="236"/>
      <c r="C15" s="236"/>
      <c r="D15" s="236"/>
      <c r="E15" s="236"/>
      <c r="F15" s="236"/>
      <c r="G15" s="236"/>
      <c r="J15" s="34"/>
      <c r="K15" s="34"/>
    </row>
    <row r="16" spans="1:11" ht="9" customHeight="1">
      <c r="A16" s="29"/>
      <c r="B16" s="28"/>
      <c r="C16" s="28"/>
      <c r="D16" s="28"/>
      <c r="E16" s="26"/>
      <c r="F16" s="26"/>
      <c r="G16" s="26"/>
      <c r="J16" s="34"/>
      <c r="K16" s="34"/>
    </row>
    <row r="17" spans="1:11" ht="42.75" customHeight="1">
      <c r="A17" s="50" t="s">
        <v>120</v>
      </c>
      <c r="B17" s="50" t="s">
        <v>121</v>
      </c>
      <c r="C17" s="50" t="s">
        <v>226</v>
      </c>
      <c r="D17" s="110" t="s">
        <v>233</v>
      </c>
      <c r="E17" s="42" t="s">
        <v>227</v>
      </c>
      <c r="F17" s="42" t="s">
        <v>127</v>
      </c>
      <c r="G17" s="42" t="s">
        <v>127</v>
      </c>
      <c r="J17" s="34"/>
      <c r="K17" s="34"/>
    </row>
    <row r="18" spans="1:11" ht="31.5">
      <c r="A18" s="51">
        <v>8</v>
      </c>
      <c r="B18" s="41" t="s">
        <v>11</v>
      </c>
      <c r="C18" s="211">
        <f>'račun financ.ekon.klas.'!D5</f>
        <v>0</v>
      </c>
      <c r="D18" s="211">
        <f>'račun financ.ekon.klas.'!E5</f>
        <v>0</v>
      </c>
      <c r="E18" s="211">
        <f>'račun financ.ekon.klas.'!F5</f>
        <v>0</v>
      </c>
      <c r="F18" s="59">
        <v>0</v>
      </c>
      <c r="G18" s="59">
        <v>0</v>
      </c>
      <c r="I18" s="34"/>
      <c r="J18" s="34"/>
      <c r="K18" s="34"/>
    </row>
    <row r="19" spans="1:11" ht="31.5">
      <c r="A19" s="51">
        <v>5</v>
      </c>
      <c r="B19" s="41" t="s">
        <v>7</v>
      </c>
      <c r="C19" s="211">
        <v>101793.09</v>
      </c>
      <c r="D19" s="211">
        <v>100869</v>
      </c>
      <c r="E19" s="211">
        <v>101650.28</v>
      </c>
      <c r="F19" s="59">
        <f>E19/C19*100</f>
        <v>99.8597056047714</v>
      </c>
      <c r="G19" s="59">
        <f>E19/D19*100</f>
        <v>100.7745491677324</v>
      </c>
      <c r="I19" s="34"/>
      <c r="J19" s="34"/>
      <c r="K19" s="34"/>
    </row>
    <row r="20" spans="1:11" ht="18.75" customHeight="1">
      <c r="A20" s="51"/>
      <c r="B20" s="41" t="s">
        <v>5</v>
      </c>
      <c r="C20" s="211">
        <f>C18-C19</f>
        <v>-101793.09</v>
      </c>
      <c r="D20" s="211">
        <f>D18-D19</f>
        <v>-100869</v>
      </c>
      <c r="E20" s="211">
        <f>E18-E19</f>
        <v>-101650.28</v>
      </c>
      <c r="F20" s="59">
        <f>E20/C20*100</f>
        <v>99.8597056047714</v>
      </c>
      <c r="G20" s="59">
        <f>E20/D20*100</f>
        <v>100.7745491677324</v>
      </c>
      <c r="I20" s="34"/>
      <c r="J20" s="34"/>
      <c r="K20" s="34"/>
    </row>
    <row r="21" spans="1:11" ht="15.75">
      <c r="A21" s="48"/>
      <c r="B21" s="48"/>
      <c r="C21" s="48"/>
      <c r="D21" s="48"/>
      <c r="E21" s="49"/>
      <c r="F21" s="60"/>
      <c r="G21" s="60"/>
      <c r="I21" s="34"/>
      <c r="J21" s="34"/>
      <c r="K21" s="34"/>
    </row>
    <row r="22" spans="1:11" ht="23.25" customHeight="1">
      <c r="A22" s="236" t="s">
        <v>114</v>
      </c>
      <c r="B22" s="236"/>
      <c r="C22" s="236"/>
      <c r="D22" s="236"/>
      <c r="E22" s="236"/>
      <c r="F22" s="236"/>
      <c r="G22" s="236"/>
      <c r="I22" s="34"/>
      <c r="J22" s="34"/>
      <c r="K22" s="34"/>
    </row>
    <row r="23" spans="1:11" ht="13.5" customHeight="1">
      <c r="A23" s="29"/>
      <c r="B23" s="28"/>
      <c r="C23" s="28"/>
      <c r="D23" s="28"/>
      <c r="E23" s="26"/>
      <c r="F23" s="61"/>
      <c r="G23" s="61"/>
      <c r="I23" s="34"/>
      <c r="J23" s="34"/>
      <c r="K23" s="34"/>
    </row>
    <row r="24" spans="1:11" ht="42.75" customHeight="1">
      <c r="A24" s="27"/>
      <c r="B24" s="50" t="s">
        <v>121</v>
      </c>
      <c r="C24" s="50" t="s">
        <v>226</v>
      </c>
      <c r="D24" s="110" t="s">
        <v>233</v>
      </c>
      <c r="E24" s="42" t="s">
        <v>227</v>
      </c>
      <c r="F24" s="42" t="s">
        <v>127</v>
      </c>
      <c r="G24" s="42" t="s">
        <v>127</v>
      </c>
      <c r="I24" s="34"/>
      <c r="J24" s="34"/>
      <c r="K24" s="34"/>
    </row>
    <row r="25" spans="1:11" ht="31.5">
      <c r="A25" s="41"/>
      <c r="B25" s="41" t="s">
        <v>152</v>
      </c>
      <c r="C25" s="213"/>
      <c r="D25" s="213"/>
      <c r="E25" s="211"/>
      <c r="F25" s="59" t="str">
        <f>_xlfn.IFERROR(E25/C25*100,"-")</f>
        <v>-</v>
      </c>
      <c r="G25" s="59">
        <v>0</v>
      </c>
      <c r="I25" s="34"/>
      <c r="J25" s="34"/>
      <c r="K25" s="34"/>
    </row>
    <row r="26" spans="1:11" ht="11.25" customHeight="1">
      <c r="A26" s="48"/>
      <c r="B26" s="48"/>
      <c r="C26" s="52"/>
      <c r="D26" s="52"/>
      <c r="E26" s="49"/>
      <c r="F26" s="60"/>
      <c r="G26" s="60"/>
      <c r="I26" s="34"/>
      <c r="J26" s="34"/>
      <c r="K26" s="34"/>
    </row>
    <row r="27" spans="1:11" ht="15.75">
      <c r="A27" s="48"/>
      <c r="B27" s="48"/>
      <c r="C27" s="52"/>
      <c r="D27" s="52"/>
      <c r="E27" s="49"/>
      <c r="F27" s="60"/>
      <c r="G27" s="60"/>
      <c r="I27" s="34"/>
      <c r="J27" s="34"/>
      <c r="K27" s="34"/>
    </row>
    <row r="28" spans="1:11" ht="47.25">
      <c r="A28" s="41"/>
      <c r="B28" s="41" t="s">
        <v>115</v>
      </c>
      <c r="C28" s="213">
        <f>C13+C20+C25</f>
        <v>35230.72000000006</v>
      </c>
      <c r="D28" s="213">
        <f>D13+D20+D25</f>
        <v>13271.999999999767</v>
      </c>
      <c r="E28" s="214">
        <f>E13+E20+E25</f>
        <v>1761.280000000057</v>
      </c>
      <c r="F28" s="62">
        <f>E28/C28*100</f>
        <v>4.999273361430178</v>
      </c>
      <c r="G28" s="62">
        <f>E28/D28*100</f>
        <v>13.270644966848161</v>
      </c>
      <c r="J28" s="34"/>
      <c r="K28" s="34"/>
    </row>
    <row r="29" spans="10:11" ht="15.75">
      <c r="J29" s="34"/>
      <c r="K29" s="34"/>
    </row>
  </sheetData>
  <sheetProtection/>
  <mergeCells count="5">
    <mergeCell ref="A2:G2"/>
    <mergeCell ref="A4:G4"/>
    <mergeCell ref="A5:G5"/>
    <mergeCell ref="A15:G15"/>
    <mergeCell ref="A22:G22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"/>
  <sheetViews>
    <sheetView zoomScalePageLayoutView="0" workbookViewId="0" topLeftCell="A94">
      <selection activeCell="F121" sqref="F121"/>
    </sheetView>
  </sheetViews>
  <sheetFormatPr defaultColWidth="9.140625" defaultRowHeight="12.75"/>
  <cols>
    <col min="1" max="1" width="4.28125" style="6" customWidth="1"/>
    <col min="2" max="2" width="4.421875" style="6" customWidth="1"/>
    <col min="3" max="3" width="44.8515625" style="7" customWidth="1"/>
    <col min="4" max="4" width="13.7109375" style="7" customWidth="1"/>
    <col min="5" max="5" width="13.140625" style="7" customWidth="1"/>
    <col min="6" max="6" width="13.7109375" style="7" customWidth="1"/>
    <col min="7" max="8" width="9.57421875" style="7" customWidth="1"/>
    <col min="9" max="9" width="17.00390625" style="7" customWidth="1"/>
    <col min="10" max="10" width="20.28125" style="7" customWidth="1"/>
    <col min="11" max="11" width="12.421875" style="7" customWidth="1"/>
    <col min="12" max="16384" width="9.140625" style="7" customWidth="1"/>
  </cols>
  <sheetData>
    <row r="1" spans="1:8" ht="30" customHeight="1">
      <c r="A1" s="237" t="s">
        <v>1</v>
      </c>
      <c r="B1" s="237"/>
      <c r="C1" s="237"/>
      <c r="D1" s="237"/>
      <c r="E1" s="237"/>
      <c r="F1" s="237"/>
      <c r="G1" s="237"/>
      <c r="H1" s="237"/>
    </row>
    <row r="2" spans="1:8" ht="27.75" customHeight="1">
      <c r="A2" s="238" t="s">
        <v>134</v>
      </c>
      <c r="B2" s="238"/>
      <c r="C2" s="238"/>
      <c r="D2" s="238"/>
      <c r="E2" s="238"/>
      <c r="F2" s="238"/>
      <c r="G2" s="238"/>
      <c r="H2" s="238"/>
    </row>
    <row r="3" spans="1:8" s="3" customFormat="1" ht="52.5" customHeight="1">
      <c r="A3" s="63"/>
      <c r="B3" s="54"/>
      <c r="C3" s="39" t="s">
        <v>135</v>
      </c>
      <c r="D3" s="50" t="s">
        <v>226</v>
      </c>
      <c r="E3" s="110" t="s">
        <v>234</v>
      </c>
      <c r="F3" s="42" t="s">
        <v>227</v>
      </c>
      <c r="G3" s="42" t="s">
        <v>127</v>
      </c>
      <c r="H3" s="42" t="s">
        <v>127</v>
      </c>
    </row>
    <row r="4" spans="1:8" s="3" customFormat="1" ht="12.75" customHeight="1">
      <c r="A4" s="63"/>
      <c r="B4" s="64"/>
      <c r="C4" s="55">
        <v>1</v>
      </c>
      <c r="D4" s="55">
        <v>2</v>
      </c>
      <c r="E4" s="55">
        <v>3</v>
      </c>
      <c r="F4" s="56">
        <v>4</v>
      </c>
      <c r="G4" s="57" t="s">
        <v>128</v>
      </c>
      <c r="H4" s="57" t="s">
        <v>129</v>
      </c>
    </row>
    <row r="5" spans="1:8" s="3" customFormat="1" ht="25.5" customHeight="1">
      <c r="A5" s="111">
        <v>6</v>
      </c>
      <c r="B5" s="111"/>
      <c r="C5" s="112" t="s">
        <v>0</v>
      </c>
      <c r="D5" s="113">
        <f>D6+D13+D18+D33+D24+D21+D31</f>
        <v>2202658.54</v>
      </c>
      <c r="E5" s="113">
        <f>E6+E13+E18+E33+E24+E21+E31</f>
        <v>2197659.84</v>
      </c>
      <c r="F5" s="113">
        <f>F6+F13+F18+F33+F24+F21+F31</f>
        <v>2155835.46</v>
      </c>
      <c r="G5" s="114">
        <f>_xlfn.IFERROR(F5/D5*100,"-")</f>
        <v>97.87424699971879</v>
      </c>
      <c r="H5" s="114">
        <f>_xlfn.IFERROR(F5/E5*100,"-")</f>
        <v>98.09686743877525</v>
      </c>
    </row>
    <row r="6" spans="1:8" s="2" customFormat="1" ht="25.5">
      <c r="A6" s="115">
        <v>63</v>
      </c>
      <c r="B6" s="116"/>
      <c r="C6" s="116" t="s">
        <v>99</v>
      </c>
      <c r="D6" s="117">
        <f>D7+D11+D9</f>
        <v>138908.99</v>
      </c>
      <c r="E6" s="117">
        <f>E7+E11+E9</f>
        <v>170000</v>
      </c>
      <c r="F6" s="117">
        <f>F7+F11+F9</f>
        <v>131068.09</v>
      </c>
      <c r="G6" s="118">
        <f aca="true" t="shared" si="0" ref="G6:G81">_xlfn.IFERROR(F6/D6*100,"-")</f>
        <v>94.35536893616461</v>
      </c>
      <c r="H6" s="118">
        <f aca="true" t="shared" si="1" ref="H6:H81">_xlfn.IFERROR(F6/E6*100,"-")</f>
        <v>77.09887647058822</v>
      </c>
    </row>
    <row r="7" spans="1:8" s="2" customFormat="1" ht="12.75">
      <c r="A7" s="115">
        <v>634</v>
      </c>
      <c r="B7" s="119"/>
      <c r="C7" s="116" t="s">
        <v>116</v>
      </c>
      <c r="D7" s="117">
        <f>D8</f>
        <v>96296.17</v>
      </c>
      <c r="E7" s="117">
        <f>E8</f>
        <v>70000</v>
      </c>
      <c r="F7" s="117">
        <f>F8</f>
        <v>31448.04</v>
      </c>
      <c r="G7" s="118">
        <f t="shared" si="0"/>
        <v>32.6576228317284</v>
      </c>
      <c r="H7" s="118">
        <f t="shared" si="1"/>
        <v>44.92577142857143</v>
      </c>
    </row>
    <row r="8" spans="1:8" s="2" customFormat="1" ht="25.5">
      <c r="A8" s="120"/>
      <c r="B8" s="119">
        <v>6341</v>
      </c>
      <c r="C8" s="119" t="s">
        <v>117</v>
      </c>
      <c r="D8" s="121">
        <v>96296.17</v>
      </c>
      <c r="E8" s="122">
        <v>70000</v>
      </c>
      <c r="F8" s="122">
        <v>31448.04</v>
      </c>
      <c r="G8" s="118">
        <f t="shared" si="0"/>
        <v>32.6576228317284</v>
      </c>
      <c r="H8" s="123">
        <f t="shared" si="1"/>
        <v>44.92577142857143</v>
      </c>
    </row>
    <row r="9" spans="1:8" s="3" customFormat="1" ht="25.5">
      <c r="A9" s="115">
        <v>636</v>
      </c>
      <c r="B9" s="116"/>
      <c r="C9" s="116" t="s">
        <v>176</v>
      </c>
      <c r="D9" s="117">
        <f>SUM(D10)</f>
        <v>42612.82</v>
      </c>
      <c r="E9" s="117">
        <f>SUM(E10)</f>
        <v>60000</v>
      </c>
      <c r="F9" s="117">
        <f>SUM(F10)</f>
        <v>59132.12</v>
      </c>
      <c r="G9" s="118">
        <f t="shared" si="0"/>
        <v>138.76603332048902</v>
      </c>
      <c r="H9" s="118">
        <f t="shared" si="1"/>
        <v>98.55353333333335</v>
      </c>
    </row>
    <row r="10" spans="1:8" s="2" customFormat="1" ht="25.5">
      <c r="A10" s="120"/>
      <c r="B10" s="119">
        <v>6361</v>
      </c>
      <c r="C10" s="119" t="s">
        <v>177</v>
      </c>
      <c r="D10" s="121">
        <v>42612.82</v>
      </c>
      <c r="E10" s="122">
        <v>60000</v>
      </c>
      <c r="F10" s="122">
        <v>59132.12</v>
      </c>
      <c r="G10" s="123">
        <f t="shared" si="0"/>
        <v>138.76603332048902</v>
      </c>
      <c r="H10" s="123">
        <f t="shared" si="1"/>
        <v>98.55353333333335</v>
      </c>
    </row>
    <row r="11" spans="1:8" s="3" customFormat="1" ht="12.75">
      <c r="A11" s="115">
        <v>638</v>
      </c>
      <c r="B11" s="116"/>
      <c r="C11" s="116" t="s">
        <v>178</v>
      </c>
      <c r="D11" s="117">
        <f>SUM(D12)</f>
        <v>0</v>
      </c>
      <c r="E11" s="117">
        <f>SUM(E12)</f>
        <v>40000</v>
      </c>
      <c r="F11" s="117">
        <f>SUM(F12)</f>
        <v>40487.93</v>
      </c>
      <c r="G11" s="118" t="str">
        <f t="shared" si="0"/>
        <v>-</v>
      </c>
      <c r="H11" s="118">
        <f t="shared" si="1"/>
        <v>101.219825</v>
      </c>
    </row>
    <row r="12" spans="1:8" s="2" customFormat="1" ht="12.75">
      <c r="A12" s="120"/>
      <c r="B12" s="119">
        <v>6381</v>
      </c>
      <c r="C12" s="119" t="s">
        <v>179</v>
      </c>
      <c r="D12" s="121">
        <v>0</v>
      </c>
      <c r="E12" s="122">
        <v>40000</v>
      </c>
      <c r="F12" s="122">
        <v>40487.93</v>
      </c>
      <c r="G12" s="118" t="str">
        <f t="shared" si="0"/>
        <v>-</v>
      </c>
      <c r="H12" s="123">
        <f t="shared" si="1"/>
        <v>101.219825</v>
      </c>
    </row>
    <row r="13" spans="1:8" s="3" customFormat="1" ht="12.75">
      <c r="A13" s="115">
        <v>64</v>
      </c>
      <c r="B13" s="115"/>
      <c r="C13" s="116" t="s">
        <v>87</v>
      </c>
      <c r="D13" s="124">
        <f>SUM(D14)</f>
        <v>2.35</v>
      </c>
      <c r="E13" s="124">
        <f>SUM(E14)</f>
        <v>133</v>
      </c>
      <c r="F13" s="124">
        <f>SUM(F14)</f>
        <v>0.66</v>
      </c>
      <c r="G13" s="118">
        <f t="shared" si="0"/>
        <v>28.085106382978726</v>
      </c>
      <c r="H13" s="118">
        <f t="shared" si="1"/>
        <v>0.4962406015037594</v>
      </c>
    </row>
    <row r="14" spans="1:8" s="3" customFormat="1" ht="12.75">
      <c r="A14" s="116" t="s">
        <v>88</v>
      </c>
      <c r="B14" s="115"/>
      <c r="C14" s="116" t="s">
        <v>89</v>
      </c>
      <c r="D14" s="124">
        <f>SUM(D15:D17)</f>
        <v>2.35</v>
      </c>
      <c r="E14" s="124">
        <f>SUM(E15:E17)</f>
        <v>133</v>
      </c>
      <c r="F14" s="124">
        <f>SUM(F15:F17)</f>
        <v>0.66</v>
      </c>
      <c r="G14" s="118">
        <f t="shared" si="0"/>
        <v>28.085106382978726</v>
      </c>
      <c r="H14" s="118">
        <f t="shared" si="1"/>
        <v>0.4962406015037594</v>
      </c>
    </row>
    <row r="15" spans="1:8" s="2" customFormat="1" ht="12.75">
      <c r="A15" s="120"/>
      <c r="B15" s="119" t="s">
        <v>22</v>
      </c>
      <c r="C15" s="119" t="s">
        <v>23</v>
      </c>
      <c r="D15" s="121">
        <v>2.35</v>
      </c>
      <c r="E15" s="122">
        <v>0</v>
      </c>
      <c r="F15" s="122">
        <v>0.66</v>
      </c>
      <c r="G15" s="123">
        <f t="shared" si="0"/>
        <v>28.085106382978726</v>
      </c>
      <c r="H15" s="123" t="str">
        <f t="shared" si="1"/>
        <v>-</v>
      </c>
    </row>
    <row r="16" spans="1:8" s="2" customFormat="1" ht="12.75">
      <c r="A16" s="120"/>
      <c r="B16" s="119" t="s">
        <v>24</v>
      </c>
      <c r="C16" s="119" t="s">
        <v>25</v>
      </c>
      <c r="D16" s="121">
        <v>0</v>
      </c>
      <c r="E16" s="122">
        <v>133</v>
      </c>
      <c r="F16" s="122">
        <v>0</v>
      </c>
      <c r="G16" s="123" t="str">
        <f t="shared" si="0"/>
        <v>-</v>
      </c>
      <c r="H16" s="123">
        <f t="shared" si="1"/>
        <v>0</v>
      </c>
    </row>
    <row r="17" spans="1:8" s="2" customFormat="1" ht="12.75">
      <c r="A17" s="120"/>
      <c r="B17" s="119" t="s">
        <v>94</v>
      </c>
      <c r="C17" s="119" t="s">
        <v>95</v>
      </c>
      <c r="D17" s="121">
        <v>0</v>
      </c>
      <c r="E17" s="122">
        <v>0</v>
      </c>
      <c r="F17" s="122">
        <v>0</v>
      </c>
      <c r="G17" s="123" t="str">
        <f t="shared" si="0"/>
        <v>-</v>
      </c>
      <c r="H17" s="123" t="str">
        <f t="shared" si="1"/>
        <v>-</v>
      </c>
    </row>
    <row r="18" spans="1:8" s="3" customFormat="1" ht="25.5">
      <c r="A18" s="115">
        <v>65</v>
      </c>
      <c r="B18" s="115"/>
      <c r="C18" s="116" t="s">
        <v>100</v>
      </c>
      <c r="D18" s="124">
        <f aca="true" t="shared" si="2" ref="D18:F19">D19</f>
        <v>73987.44</v>
      </c>
      <c r="E18" s="124">
        <f t="shared" si="2"/>
        <v>82952</v>
      </c>
      <c r="F18" s="124">
        <f t="shared" si="2"/>
        <v>76548.12</v>
      </c>
      <c r="G18" s="118">
        <f t="shared" si="0"/>
        <v>103.46096580716942</v>
      </c>
      <c r="H18" s="118">
        <f t="shared" si="1"/>
        <v>92.28001735943677</v>
      </c>
    </row>
    <row r="19" spans="1:8" s="3" customFormat="1" ht="12.75">
      <c r="A19" s="116" t="s">
        <v>52</v>
      </c>
      <c r="B19" s="115"/>
      <c r="C19" s="116" t="s">
        <v>53</v>
      </c>
      <c r="D19" s="124">
        <f t="shared" si="2"/>
        <v>73987.44</v>
      </c>
      <c r="E19" s="124">
        <f t="shared" si="2"/>
        <v>82952</v>
      </c>
      <c r="F19" s="124">
        <f t="shared" si="2"/>
        <v>76548.12</v>
      </c>
      <c r="G19" s="118">
        <f t="shared" si="0"/>
        <v>103.46096580716942</v>
      </c>
      <c r="H19" s="118">
        <f t="shared" si="1"/>
        <v>92.28001735943677</v>
      </c>
    </row>
    <row r="20" spans="1:8" s="2" customFormat="1" ht="12.75">
      <c r="A20" s="120"/>
      <c r="B20" s="119" t="s">
        <v>76</v>
      </c>
      <c r="C20" s="119" t="s">
        <v>35</v>
      </c>
      <c r="D20" s="121">
        <v>73987.44</v>
      </c>
      <c r="E20" s="122">
        <v>82952</v>
      </c>
      <c r="F20" s="122">
        <v>76548.12</v>
      </c>
      <c r="G20" s="123">
        <f t="shared" si="0"/>
        <v>103.46096580716942</v>
      </c>
      <c r="H20" s="123">
        <f t="shared" si="1"/>
        <v>92.28001735943677</v>
      </c>
    </row>
    <row r="21" spans="1:8" s="3" customFormat="1" ht="12.75">
      <c r="A21" s="115">
        <v>66</v>
      </c>
      <c r="B21" s="116"/>
      <c r="C21" s="116" t="s">
        <v>180</v>
      </c>
      <c r="D21" s="117">
        <f aca="true" t="shared" si="3" ref="D21:F22">SUM(D22)</f>
        <v>538258.21</v>
      </c>
      <c r="E21" s="117">
        <f t="shared" si="3"/>
        <v>637069</v>
      </c>
      <c r="F21" s="117">
        <f t="shared" si="3"/>
        <v>679556.34</v>
      </c>
      <c r="G21" s="118">
        <f t="shared" si="0"/>
        <v>126.25099392352975</v>
      </c>
      <c r="H21" s="118">
        <f t="shared" si="1"/>
        <v>106.66918967961084</v>
      </c>
    </row>
    <row r="22" spans="1:8" s="3" customFormat="1" ht="12.75">
      <c r="A22" s="115">
        <v>661</v>
      </c>
      <c r="B22" s="116"/>
      <c r="C22" s="116" t="s">
        <v>180</v>
      </c>
      <c r="D22" s="117">
        <f t="shared" si="3"/>
        <v>538258.21</v>
      </c>
      <c r="E22" s="117">
        <f t="shared" si="3"/>
        <v>637069</v>
      </c>
      <c r="F22" s="117">
        <f t="shared" si="3"/>
        <v>679556.34</v>
      </c>
      <c r="G22" s="118">
        <f t="shared" si="0"/>
        <v>126.25099392352975</v>
      </c>
      <c r="H22" s="118">
        <f t="shared" si="1"/>
        <v>106.66918967961084</v>
      </c>
    </row>
    <row r="23" spans="1:8" s="2" customFormat="1" ht="12.75">
      <c r="A23" s="120"/>
      <c r="B23" s="119">
        <v>6615</v>
      </c>
      <c r="C23" s="119" t="s">
        <v>181</v>
      </c>
      <c r="D23" s="121">
        <v>538258.21</v>
      </c>
      <c r="E23" s="122">
        <v>637069</v>
      </c>
      <c r="F23" s="122">
        <v>679556.34</v>
      </c>
      <c r="G23" s="123">
        <f t="shared" si="0"/>
        <v>126.25099392352975</v>
      </c>
      <c r="H23" s="123">
        <f t="shared" si="1"/>
        <v>106.66918967961084</v>
      </c>
    </row>
    <row r="24" spans="1:8" s="3" customFormat="1" ht="25.5">
      <c r="A24" s="115">
        <v>67</v>
      </c>
      <c r="B24" s="116"/>
      <c r="C24" s="116" t="s">
        <v>182</v>
      </c>
      <c r="D24" s="117">
        <f>SUM(D25+D29)</f>
        <v>1449349.4200000002</v>
      </c>
      <c r="E24" s="117">
        <f>SUM(E25+E29)</f>
        <v>1303505.84</v>
      </c>
      <c r="F24" s="117">
        <f>SUM(F25+F29)</f>
        <v>1268190.26</v>
      </c>
      <c r="G24" s="118">
        <f t="shared" si="0"/>
        <v>87.50065667394409</v>
      </c>
      <c r="H24" s="118">
        <f t="shared" si="1"/>
        <v>97.29072330048018</v>
      </c>
    </row>
    <row r="25" spans="1:8" s="3" customFormat="1" ht="25.5">
      <c r="A25" s="115">
        <v>671</v>
      </c>
      <c r="B25" s="116"/>
      <c r="C25" s="116" t="s">
        <v>183</v>
      </c>
      <c r="D25" s="117">
        <f>SUM(D26:D28)</f>
        <v>118123.29999999999</v>
      </c>
      <c r="E25" s="117">
        <f>SUM(E26:E28)</f>
        <v>103505.84</v>
      </c>
      <c r="F25" s="117">
        <f>SUM(F26:F28)</f>
        <v>103505.84</v>
      </c>
      <c r="G25" s="118">
        <f t="shared" si="0"/>
        <v>87.62525259622784</v>
      </c>
      <c r="H25" s="118">
        <f t="shared" si="1"/>
        <v>100</v>
      </c>
    </row>
    <row r="26" spans="1:8" s="2" customFormat="1" ht="25.5">
      <c r="A26" s="120"/>
      <c r="B26" s="119">
        <v>6711</v>
      </c>
      <c r="C26" s="119" t="s">
        <v>184</v>
      </c>
      <c r="D26" s="121">
        <v>15085.28</v>
      </c>
      <c r="E26" s="122">
        <v>13677.34</v>
      </c>
      <c r="F26" s="122">
        <v>13677.34</v>
      </c>
      <c r="G26" s="123">
        <f t="shared" si="0"/>
        <v>90.6667957107856</v>
      </c>
      <c r="H26" s="123">
        <f t="shared" si="1"/>
        <v>100</v>
      </c>
    </row>
    <row r="27" spans="1:8" s="2" customFormat="1" ht="25.5">
      <c r="A27" s="120"/>
      <c r="B27" s="119">
        <v>6712</v>
      </c>
      <c r="C27" s="119" t="s">
        <v>185</v>
      </c>
      <c r="D27" s="121">
        <v>52160.06</v>
      </c>
      <c r="E27" s="122">
        <v>39816.84</v>
      </c>
      <c r="F27" s="122">
        <v>39816.84</v>
      </c>
      <c r="G27" s="123">
        <f t="shared" si="0"/>
        <v>76.33587844799258</v>
      </c>
      <c r="H27" s="123">
        <f t="shared" si="1"/>
        <v>100</v>
      </c>
    </row>
    <row r="28" spans="1:8" s="2" customFormat="1" ht="25.5">
      <c r="A28" s="120"/>
      <c r="B28" s="119">
        <v>6714</v>
      </c>
      <c r="C28" s="119" t="s">
        <v>186</v>
      </c>
      <c r="D28" s="121">
        <v>50877.96</v>
      </c>
      <c r="E28" s="122">
        <v>50011.66</v>
      </c>
      <c r="F28" s="122">
        <v>50011.66</v>
      </c>
      <c r="G28" s="123">
        <f t="shared" si="0"/>
        <v>98.29729808349235</v>
      </c>
      <c r="H28" s="123">
        <f t="shared" si="1"/>
        <v>100</v>
      </c>
    </row>
    <row r="29" spans="1:8" s="3" customFormat="1" ht="12.75">
      <c r="A29" s="115">
        <v>673</v>
      </c>
      <c r="B29" s="116"/>
      <c r="C29" s="116" t="s">
        <v>187</v>
      </c>
      <c r="D29" s="117">
        <f>SUM(D30)</f>
        <v>1331226.12</v>
      </c>
      <c r="E29" s="117">
        <f>SUM(E30)</f>
        <v>1200000</v>
      </c>
      <c r="F29" s="117">
        <f>SUM(F30)</f>
        <v>1164684.42</v>
      </c>
      <c r="G29" s="118">
        <f t="shared" si="0"/>
        <v>87.48960094022192</v>
      </c>
      <c r="H29" s="118">
        <f t="shared" si="1"/>
        <v>97.05703499999998</v>
      </c>
    </row>
    <row r="30" spans="1:8" s="2" customFormat="1" ht="12.75">
      <c r="A30" s="120"/>
      <c r="B30" s="119">
        <v>6731</v>
      </c>
      <c r="C30" s="119" t="s">
        <v>187</v>
      </c>
      <c r="D30" s="121">
        <v>1331226.12</v>
      </c>
      <c r="E30" s="122">
        <v>1200000</v>
      </c>
      <c r="F30" s="122">
        <v>1164684.42</v>
      </c>
      <c r="G30" s="118">
        <f t="shared" si="0"/>
        <v>87.48960094022192</v>
      </c>
      <c r="H30" s="118">
        <f t="shared" si="1"/>
        <v>97.05703499999998</v>
      </c>
    </row>
    <row r="31" spans="1:8" ht="12.75">
      <c r="A31" s="116">
        <v>683</v>
      </c>
      <c r="B31" s="115"/>
      <c r="C31" s="116" t="s">
        <v>124</v>
      </c>
      <c r="D31" s="124">
        <f>D32</f>
        <v>2152.13</v>
      </c>
      <c r="E31" s="124">
        <f>E32</f>
        <v>4000</v>
      </c>
      <c r="F31" s="124">
        <f>F32</f>
        <v>471.99</v>
      </c>
      <c r="G31" s="118">
        <f t="shared" si="0"/>
        <v>21.931295971897608</v>
      </c>
      <c r="H31" s="118">
        <f t="shared" si="1"/>
        <v>11.799750000000001</v>
      </c>
    </row>
    <row r="32" spans="1:8" ht="12.75">
      <c r="A32" s="120"/>
      <c r="B32" s="119">
        <v>6831</v>
      </c>
      <c r="C32" s="119" t="s">
        <v>124</v>
      </c>
      <c r="D32" s="121">
        <v>2152.13</v>
      </c>
      <c r="E32" s="122">
        <v>4000</v>
      </c>
      <c r="F32" s="122">
        <v>471.99</v>
      </c>
      <c r="G32" s="118">
        <f t="shared" si="0"/>
        <v>21.931295971897608</v>
      </c>
      <c r="H32" s="118">
        <f t="shared" si="1"/>
        <v>11.799750000000001</v>
      </c>
    </row>
    <row r="33" spans="1:8" ht="12.75">
      <c r="A33" s="115">
        <v>922</v>
      </c>
      <c r="B33" s="116"/>
      <c r="C33" s="116" t="s">
        <v>153</v>
      </c>
      <c r="D33" s="117">
        <v>0</v>
      </c>
      <c r="E33" s="124">
        <v>0</v>
      </c>
      <c r="F33" s="124">
        <v>0</v>
      </c>
      <c r="G33" s="118" t="str">
        <f t="shared" si="0"/>
        <v>-</v>
      </c>
      <c r="H33" s="118" t="str">
        <f t="shared" si="1"/>
        <v>-</v>
      </c>
    </row>
    <row r="34" spans="1:8" ht="12.75">
      <c r="A34" s="115">
        <v>7</v>
      </c>
      <c r="B34" s="115"/>
      <c r="C34" s="116" t="s">
        <v>113</v>
      </c>
      <c r="D34" s="124">
        <f aca="true" t="shared" si="4" ref="D34:F35">D35</f>
        <v>0</v>
      </c>
      <c r="E34" s="124">
        <f t="shared" si="4"/>
        <v>4700</v>
      </c>
      <c r="F34" s="124">
        <f t="shared" si="4"/>
        <v>4683.2</v>
      </c>
      <c r="G34" s="118" t="str">
        <f t="shared" si="0"/>
        <v>-</v>
      </c>
      <c r="H34" s="118">
        <f t="shared" si="1"/>
        <v>99.64255319148936</v>
      </c>
    </row>
    <row r="35" spans="1:8" ht="12.75">
      <c r="A35" s="115">
        <v>72</v>
      </c>
      <c r="B35" s="116"/>
      <c r="C35" s="116" t="s">
        <v>131</v>
      </c>
      <c r="D35" s="117">
        <f t="shared" si="4"/>
        <v>0</v>
      </c>
      <c r="E35" s="117">
        <f t="shared" si="4"/>
        <v>4700</v>
      </c>
      <c r="F35" s="117">
        <f t="shared" si="4"/>
        <v>4683.2</v>
      </c>
      <c r="G35" s="118" t="str">
        <f t="shared" si="0"/>
        <v>-</v>
      </c>
      <c r="H35" s="118">
        <f t="shared" si="1"/>
        <v>99.64255319148936</v>
      </c>
    </row>
    <row r="36" spans="1:8" ht="12.75">
      <c r="A36" s="115">
        <v>723</v>
      </c>
      <c r="B36" s="116"/>
      <c r="C36" s="116" t="s">
        <v>132</v>
      </c>
      <c r="D36" s="117">
        <f>D37</f>
        <v>0</v>
      </c>
      <c r="E36" s="117">
        <f>E37</f>
        <v>4700</v>
      </c>
      <c r="F36" s="117">
        <f>F37</f>
        <v>4683.2</v>
      </c>
      <c r="G36" s="118" t="str">
        <f t="shared" si="0"/>
        <v>-</v>
      </c>
      <c r="H36" s="118">
        <f t="shared" si="1"/>
        <v>99.64255319148936</v>
      </c>
    </row>
    <row r="37" spans="1:8" ht="12.75">
      <c r="A37" s="115"/>
      <c r="B37" s="119">
        <v>7231</v>
      </c>
      <c r="C37" s="119" t="s">
        <v>133</v>
      </c>
      <c r="D37" s="121">
        <v>0</v>
      </c>
      <c r="E37" s="121">
        <v>4700</v>
      </c>
      <c r="F37" s="121">
        <v>4683.2</v>
      </c>
      <c r="G37" s="123" t="str">
        <f t="shared" si="0"/>
        <v>-</v>
      </c>
      <c r="H37" s="123">
        <f t="shared" si="1"/>
        <v>99.64255319148936</v>
      </c>
    </row>
    <row r="38" spans="1:8" ht="12.75">
      <c r="A38" s="115"/>
      <c r="B38" s="119"/>
      <c r="C38" s="119"/>
      <c r="D38" s="121"/>
      <c r="E38" s="121"/>
      <c r="F38" s="121"/>
      <c r="G38" s="118" t="str">
        <f t="shared" si="0"/>
        <v>-</v>
      </c>
      <c r="H38" s="118" t="str">
        <f t="shared" si="1"/>
        <v>-</v>
      </c>
    </row>
    <row r="39" spans="1:8" ht="12.75">
      <c r="A39" s="68"/>
      <c r="B39" s="70"/>
      <c r="C39" s="70"/>
      <c r="D39" s="72"/>
      <c r="E39" s="72"/>
      <c r="F39" s="72"/>
      <c r="G39" s="71"/>
      <c r="H39" s="71"/>
    </row>
    <row r="40" spans="1:8" ht="12.75">
      <c r="A40" s="68"/>
      <c r="B40" s="70"/>
      <c r="C40" s="70"/>
      <c r="D40" s="72"/>
      <c r="E40" s="72"/>
      <c r="F40" s="72"/>
      <c r="G40" s="71"/>
      <c r="H40" s="71"/>
    </row>
    <row r="41" spans="1:8" ht="12.75">
      <c r="A41" s="68"/>
      <c r="B41" s="70"/>
      <c r="C41" s="70"/>
      <c r="D41" s="72"/>
      <c r="E41" s="72"/>
      <c r="F41" s="72"/>
      <c r="G41" s="71"/>
      <c r="H41" s="71"/>
    </row>
    <row r="42" spans="1:8" ht="12.75">
      <c r="A42" s="68"/>
      <c r="B42" s="70"/>
      <c r="C42" s="70"/>
      <c r="D42" s="72"/>
      <c r="E42" s="72"/>
      <c r="F42" s="72"/>
      <c r="G42" s="71"/>
      <c r="H42" s="71"/>
    </row>
    <row r="43" spans="1:8" ht="12.75">
      <c r="A43" s="68"/>
      <c r="B43" s="70"/>
      <c r="C43" s="70"/>
      <c r="D43" s="72"/>
      <c r="E43" s="72"/>
      <c r="F43" s="72"/>
      <c r="G43" s="71"/>
      <c r="H43" s="71"/>
    </row>
    <row r="44" spans="1:8" ht="12.75">
      <c r="A44" s="68"/>
      <c r="B44" s="70"/>
      <c r="C44" s="70"/>
      <c r="D44" s="72"/>
      <c r="E44" s="72"/>
      <c r="F44" s="72"/>
      <c r="G44" s="71"/>
      <c r="H44" s="71"/>
    </row>
    <row r="45" spans="1:8" ht="12.75">
      <c r="A45" s="68"/>
      <c r="B45" s="70"/>
      <c r="C45" s="70"/>
      <c r="D45" s="72"/>
      <c r="E45" s="72"/>
      <c r="F45" s="72"/>
      <c r="G45" s="71"/>
      <c r="H45" s="71"/>
    </row>
    <row r="46" spans="1:8" ht="12.75">
      <c r="A46" s="68"/>
      <c r="B46" s="70"/>
      <c r="C46" s="70"/>
      <c r="D46" s="72"/>
      <c r="E46" s="72"/>
      <c r="F46" s="72"/>
      <c r="G46" s="71"/>
      <c r="H46" s="71"/>
    </row>
    <row r="47" spans="1:8" ht="12.75">
      <c r="A47" s="68"/>
      <c r="B47" s="70"/>
      <c r="C47" s="70"/>
      <c r="D47" s="72"/>
      <c r="E47" s="72"/>
      <c r="F47" s="72"/>
      <c r="G47" s="71"/>
      <c r="H47" s="71"/>
    </row>
    <row r="48" spans="1:8" ht="12.75">
      <c r="A48" s="68"/>
      <c r="B48" s="70"/>
      <c r="C48" s="70"/>
      <c r="D48" s="72"/>
      <c r="E48" s="72"/>
      <c r="F48" s="72"/>
      <c r="G48" s="71"/>
      <c r="H48" s="71"/>
    </row>
    <row r="49" spans="1:8" ht="12.75">
      <c r="A49" s="68"/>
      <c r="B49" s="70"/>
      <c r="C49" s="70"/>
      <c r="D49" s="72"/>
      <c r="E49" s="72"/>
      <c r="F49" s="72"/>
      <c r="G49" s="71"/>
      <c r="H49" s="71"/>
    </row>
    <row r="50" spans="1:8" ht="12.75">
      <c r="A50" s="68"/>
      <c r="B50" s="70"/>
      <c r="C50" s="70"/>
      <c r="D50" s="72"/>
      <c r="E50" s="72"/>
      <c r="F50" s="72"/>
      <c r="G50" s="71"/>
      <c r="H50" s="71"/>
    </row>
    <row r="51" spans="1:8" ht="28.5" customHeight="1">
      <c r="A51" s="111">
        <v>3</v>
      </c>
      <c r="B51" s="111"/>
      <c r="C51" s="125" t="s">
        <v>2</v>
      </c>
      <c r="D51" s="113">
        <f>D52+D62+D94+D102+D105</f>
        <v>1997482.4799999997</v>
      </c>
      <c r="E51" s="113">
        <f>E52+E62+E94+E102+E105</f>
        <v>2027700.34</v>
      </c>
      <c r="F51" s="113">
        <f>F52+F62+F94+F102+F105</f>
        <v>1995932.34</v>
      </c>
      <c r="G51" s="114">
        <f t="shared" si="0"/>
        <v>99.92239531432587</v>
      </c>
      <c r="H51" s="114">
        <f t="shared" si="1"/>
        <v>98.43329907416202</v>
      </c>
    </row>
    <row r="52" spans="1:8" ht="12.75">
      <c r="A52" s="115">
        <v>31</v>
      </c>
      <c r="B52" s="115"/>
      <c r="C52" s="126" t="s">
        <v>81</v>
      </c>
      <c r="D52" s="124">
        <f>D53+D57+D59</f>
        <v>1055007.73</v>
      </c>
      <c r="E52" s="124">
        <f>E53+E57+E59</f>
        <v>1245074</v>
      </c>
      <c r="F52" s="124">
        <f>F53+F57+F59</f>
        <v>1217252.85</v>
      </c>
      <c r="G52" s="118">
        <f t="shared" si="0"/>
        <v>115.37857168117623</v>
      </c>
      <c r="H52" s="118">
        <f t="shared" si="1"/>
        <v>97.76550229143007</v>
      </c>
    </row>
    <row r="53" spans="1:8" ht="12.75">
      <c r="A53" s="126" t="s">
        <v>82</v>
      </c>
      <c r="B53" s="115"/>
      <c r="C53" s="126" t="s">
        <v>83</v>
      </c>
      <c r="D53" s="124">
        <f>D54+D55+D56</f>
        <v>880007.98</v>
      </c>
      <c r="E53" s="124">
        <f>E54+E55+E56</f>
        <v>1018730</v>
      </c>
      <c r="F53" s="124">
        <f>F54+F55+F56</f>
        <v>1022335.39</v>
      </c>
      <c r="G53" s="118">
        <f t="shared" si="0"/>
        <v>116.17342265464457</v>
      </c>
      <c r="H53" s="118">
        <f t="shared" si="1"/>
        <v>100.35391026081493</v>
      </c>
    </row>
    <row r="54" spans="1:8" ht="12.75">
      <c r="A54" s="120"/>
      <c r="B54" s="127" t="s">
        <v>84</v>
      </c>
      <c r="C54" s="127" t="s">
        <v>85</v>
      </c>
      <c r="D54" s="122">
        <v>820009.84</v>
      </c>
      <c r="E54" s="122">
        <v>969730</v>
      </c>
      <c r="F54" s="122">
        <v>968501.37</v>
      </c>
      <c r="G54" s="123">
        <f t="shared" si="0"/>
        <v>118.10850586866128</v>
      </c>
      <c r="H54" s="123">
        <f t="shared" si="1"/>
        <v>99.87330184690583</v>
      </c>
    </row>
    <row r="55" spans="1:8" ht="12.75">
      <c r="A55" s="120"/>
      <c r="B55" s="127">
        <v>3113</v>
      </c>
      <c r="C55" s="127" t="s">
        <v>188</v>
      </c>
      <c r="D55" s="122">
        <v>19157.58</v>
      </c>
      <c r="E55" s="122">
        <v>9000</v>
      </c>
      <c r="F55" s="122">
        <v>11389.87</v>
      </c>
      <c r="G55" s="123">
        <f t="shared" si="0"/>
        <v>59.453594869498126</v>
      </c>
      <c r="H55" s="123">
        <f t="shared" si="1"/>
        <v>126.55411111111113</v>
      </c>
    </row>
    <row r="56" spans="1:8" ht="12.75">
      <c r="A56" s="120"/>
      <c r="B56" s="127">
        <v>3114</v>
      </c>
      <c r="C56" s="127" t="s">
        <v>189</v>
      </c>
      <c r="D56" s="122">
        <v>40840.56</v>
      </c>
      <c r="E56" s="122">
        <v>40000</v>
      </c>
      <c r="F56" s="122">
        <v>42444.15</v>
      </c>
      <c r="G56" s="123">
        <f t="shared" si="0"/>
        <v>103.92646427962791</v>
      </c>
      <c r="H56" s="123">
        <f t="shared" si="1"/>
        <v>106.110375</v>
      </c>
    </row>
    <row r="57" spans="1:8" ht="12.75">
      <c r="A57" s="126" t="s">
        <v>86</v>
      </c>
      <c r="B57" s="115"/>
      <c r="C57" s="126" t="s">
        <v>12</v>
      </c>
      <c r="D57" s="124">
        <f>D58</f>
        <v>36512.52</v>
      </c>
      <c r="E57" s="124">
        <f>E58</f>
        <v>40072</v>
      </c>
      <c r="F57" s="124">
        <f>F58</f>
        <v>39122</v>
      </c>
      <c r="G57" s="118">
        <f t="shared" si="0"/>
        <v>107.14680882064565</v>
      </c>
      <c r="H57" s="118">
        <f t="shared" si="1"/>
        <v>97.62926731882612</v>
      </c>
    </row>
    <row r="58" spans="1:8" ht="12.75">
      <c r="A58" s="120"/>
      <c r="B58" s="127" t="s">
        <v>13</v>
      </c>
      <c r="C58" s="127" t="s">
        <v>12</v>
      </c>
      <c r="D58" s="122">
        <v>36512.52</v>
      </c>
      <c r="E58" s="122">
        <v>40072</v>
      </c>
      <c r="F58" s="122">
        <v>39122</v>
      </c>
      <c r="G58" s="123">
        <f t="shared" si="0"/>
        <v>107.14680882064565</v>
      </c>
      <c r="H58" s="123">
        <f t="shared" si="1"/>
        <v>97.62926731882612</v>
      </c>
    </row>
    <row r="59" spans="1:8" ht="12.75">
      <c r="A59" s="126" t="s">
        <v>14</v>
      </c>
      <c r="B59" s="115"/>
      <c r="C59" s="126" t="s">
        <v>15</v>
      </c>
      <c r="D59" s="124">
        <f>D60+D61</f>
        <v>138487.23</v>
      </c>
      <c r="E59" s="124">
        <f>E60+E61</f>
        <v>186272</v>
      </c>
      <c r="F59" s="124">
        <f>F60+F61</f>
        <v>155795.46</v>
      </c>
      <c r="G59" s="118">
        <f t="shared" si="0"/>
        <v>112.49806931657163</v>
      </c>
      <c r="H59" s="118">
        <f t="shared" si="1"/>
        <v>83.63868965813434</v>
      </c>
    </row>
    <row r="60" spans="1:8" ht="12.75">
      <c r="A60" s="120"/>
      <c r="B60" s="127" t="s">
        <v>16</v>
      </c>
      <c r="C60" s="127" t="s">
        <v>122</v>
      </c>
      <c r="D60" s="122">
        <v>138487.23</v>
      </c>
      <c r="E60" s="122">
        <v>186272</v>
      </c>
      <c r="F60" s="122">
        <v>155795.46</v>
      </c>
      <c r="G60" s="123">
        <f t="shared" si="0"/>
        <v>112.49806931657163</v>
      </c>
      <c r="H60" s="118">
        <f t="shared" si="1"/>
        <v>83.63868965813434</v>
      </c>
    </row>
    <row r="61" spans="1:8" ht="25.5">
      <c r="A61" s="120"/>
      <c r="B61" s="127" t="s">
        <v>17</v>
      </c>
      <c r="C61" s="127" t="s">
        <v>123</v>
      </c>
      <c r="D61" s="122">
        <v>0</v>
      </c>
      <c r="E61" s="122">
        <v>0</v>
      </c>
      <c r="F61" s="122">
        <v>0</v>
      </c>
      <c r="G61" s="123" t="str">
        <f t="shared" si="0"/>
        <v>-</v>
      </c>
      <c r="H61" s="123" t="str">
        <f t="shared" si="1"/>
        <v>-</v>
      </c>
    </row>
    <row r="62" spans="1:8" ht="12.75">
      <c r="A62" s="115">
        <v>32</v>
      </c>
      <c r="B62" s="115"/>
      <c r="C62" s="126" t="s">
        <v>18</v>
      </c>
      <c r="D62" s="124">
        <f>D63+D67+D74+D84+D86</f>
        <v>928306.1799999998</v>
      </c>
      <c r="E62" s="124">
        <f>E63+E67+E74+E84+E86</f>
        <v>767857</v>
      </c>
      <c r="F62" s="124">
        <f>F63+F67+F74+F84+F86</f>
        <v>762599.5</v>
      </c>
      <c r="G62" s="118">
        <f t="shared" si="0"/>
        <v>82.14956621316473</v>
      </c>
      <c r="H62" s="118">
        <f t="shared" si="1"/>
        <v>99.31530219819575</v>
      </c>
    </row>
    <row r="63" spans="1:8" ht="12.75">
      <c r="A63" s="126" t="s">
        <v>19</v>
      </c>
      <c r="B63" s="115"/>
      <c r="C63" s="126" t="s">
        <v>59</v>
      </c>
      <c r="D63" s="124">
        <f>SUM(D64:D66)</f>
        <v>51318.56</v>
      </c>
      <c r="E63" s="124">
        <f>SUM(E64:E66)</f>
        <v>49031</v>
      </c>
      <c r="F63" s="124">
        <f>SUM(F64:F66)</f>
        <v>51467.72</v>
      </c>
      <c r="G63" s="118">
        <f t="shared" si="0"/>
        <v>100.2906550768377</v>
      </c>
      <c r="H63" s="118">
        <f t="shared" si="1"/>
        <v>104.9697538292101</v>
      </c>
    </row>
    <row r="64" spans="1:8" ht="12.75">
      <c r="A64" s="120"/>
      <c r="B64" s="127" t="s">
        <v>20</v>
      </c>
      <c r="C64" s="127" t="s">
        <v>60</v>
      </c>
      <c r="D64" s="122">
        <v>4932.4</v>
      </c>
      <c r="E64" s="122">
        <v>6406</v>
      </c>
      <c r="F64" s="122">
        <v>7015.36</v>
      </c>
      <c r="G64" s="123">
        <f t="shared" si="0"/>
        <v>142.23015165031222</v>
      </c>
      <c r="H64" s="123">
        <f t="shared" si="1"/>
        <v>109.51233218857321</v>
      </c>
    </row>
    <row r="65" spans="1:8" ht="12.75">
      <c r="A65" s="120"/>
      <c r="B65" s="127" t="s">
        <v>21</v>
      </c>
      <c r="C65" s="127" t="s">
        <v>61</v>
      </c>
      <c r="D65" s="122">
        <v>42868.25</v>
      </c>
      <c r="E65" s="122">
        <v>37925</v>
      </c>
      <c r="F65" s="122">
        <v>39514.44</v>
      </c>
      <c r="G65" s="123">
        <f t="shared" si="0"/>
        <v>92.17647093128365</v>
      </c>
      <c r="H65" s="123">
        <f t="shared" si="1"/>
        <v>104.19100856954515</v>
      </c>
    </row>
    <row r="66" spans="1:8" ht="12.75">
      <c r="A66" s="120"/>
      <c r="B66" s="127" t="s">
        <v>26</v>
      </c>
      <c r="C66" s="127" t="s">
        <v>62</v>
      </c>
      <c r="D66" s="122">
        <v>3517.91</v>
      </c>
      <c r="E66" s="122">
        <v>4700</v>
      </c>
      <c r="F66" s="122">
        <v>4937.92</v>
      </c>
      <c r="G66" s="123">
        <f t="shared" si="0"/>
        <v>140.36515999556556</v>
      </c>
      <c r="H66" s="123">
        <f t="shared" si="1"/>
        <v>105.06212765957447</v>
      </c>
    </row>
    <row r="67" spans="1:8" ht="12.75">
      <c r="A67" s="126" t="s">
        <v>27</v>
      </c>
      <c r="B67" s="115"/>
      <c r="C67" s="126" t="s">
        <v>63</v>
      </c>
      <c r="D67" s="124">
        <f>SUM(D68:D73)</f>
        <v>617435.35</v>
      </c>
      <c r="E67" s="124">
        <f>SUM(E68:E73)</f>
        <v>466535</v>
      </c>
      <c r="F67" s="124">
        <f>SUM(F68:F73)</f>
        <v>456515.14999999997</v>
      </c>
      <c r="G67" s="118">
        <f t="shared" si="0"/>
        <v>73.93731991535631</v>
      </c>
      <c r="H67" s="118">
        <f t="shared" si="1"/>
        <v>97.85228332279465</v>
      </c>
    </row>
    <row r="68" spans="1:8" ht="12.75">
      <c r="A68" s="120"/>
      <c r="B68" s="127" t="s">
        <v>28</v>
      </c>
      <c r="C68" s="127" t="s">
        <v>64</v>
      </c>
      <c r="D68" s="122">
        <v>12525.43</v>
      </c>
      <c r="E68" s="122">
        <v>15915</v>
      </c>
      <c r="F68" s="122">
        <v>15998.05</v>
      </c>
      <c r="G68" s="123">
        <f t="shared" si="0"/>
        <v>127.72455716091183</v>
      </c>
      <c r="H68" s="123">
        <f t="shared" si="1"/>
        <v>100.52183474709393</v>
      </c>
    </row>
    <row r="69" spans="1:8" ht="12.75">
      <c r="A69" s="120"/>
      <c r="B69" s="127">
        <v>3222</v>
      </c>
      <c r="C69" s="127" t="s">
        <v>190</v>
      </c>
      <c r="D69" s="122">
        <v>547197.87</v>
      </c>
      <c r="E69" s="122">
        <v>395486</v>
      </c>
      <c r="F69" s="122">
        <v>397637.92</v>
      </c>
      <c r="G69" s="123">
        <f t="shared" si="0"/>
        <v>72.66803140151112</v>
      </c>
      <c r="H69" s="123">
        <f t="shared" si="1"/>
        <v>100.5441203986993</v>
      </c>
    </row>
    <row r="70" spans="1:8" ht="12.75">
      <c r="A70" s="120"/>
      <c r="B70" s="127" t="s">
        <v>29</v>
      </c>
      <c r="C70" s="127" t="s">
        <v>65</v>
      </c>
      <c r="D70" s="122">
        <v>49667.21</v>
      </c>
      <c r="E70" s="122">
        <v>47945</v>
      </c>
      <c r="F70" s="122">
        <v>37076.16</v>
      </c>
      <c r="G70" s="123">
        <f t="shared" si="0"/>
        <v>74.64916994532209</v>
      </c>
      <c r="H70" s="123">
        <f t="shared" si="1"/>
        <v>77.33060798831995</v>
      </c>
    </row>
    <row r="71" spans="1:8" ht="12.75">
      <c r="A71" s="120"/>
      <c r="B71" s="127">
        <v>3224</v>
      </c>
      <c r="C71" s="127" t="s">
        <v>101</v>
      </c>
      <c r="D71" s="122">
        <v>201.08</v>
      </c>
      <c r="E71" s="122">
        <v>2598</v>
      </c>
      <c r="F71" s="122">
        <v>1893.8</v>
      </c>
      <c r="G71" s="123">
        <f t="shared" si="0"/>
        <v>941.8142033021683</v>
      </c>
      <c r="H71" s="123">
        <f t="shared" si="1"/>
        <v>72.89453425712085</v>
      </c>
    </row>
    <row r="72" spans="1:8" ht="12.75">
      <c r="A72" s="120"/>
      <c r="B72" s="127" t="s">
        <v>30</v>
      </c>
      <c r="C72" s="127" t="s">
        <v>66</v>
      </c>
      <c r="D72" s="122">
        <v>6172.2</v>
      </c>
      <c r="E72" s="122">
        <v>4491</v>
      </c>
      <c r="F72" s="122">
        <v>3717.18</v>
      </c>
      <c r="G72" s="123">
        <f t="shared" si="0"/>
        <v>60.22455526392534</v>
      </c>
      <c r="H72" s="123">
        <f t="shared" si="1"/>
        <v>82.76953907815631</v>
      </c>
    </row>
    <row r="73" spans="1:8" ht="12.75">
      <c r="A73" s="120"/>
      <c r="B73" s="127">
        <v>3227</v>
      </c>
      <c r="C73" s="127" t="s">
        <v>102</v>
      </c>
      <c r="D73" s="122">
        <v>1671.56</v>
      </c>
      <c r="E73" s="122">
        <v>100</v>
      </c>
      <c r="F73" s="122">
        <v>192.04</v>
      </c>
      <c r="G73" s="123">
        <f t="shared" si="0"/>
        <v>11.488669267031995</v>
      </c>
      <c r="H73" s="123">
        <f t="shared" si="1"/>
        <v>192.04</v>
      </c>
    </row>
    <row r="74" spans="1:8" ht="12.75">
      <c r="A74" s="126" t="s">
        <v>31</v>
      </c>
      <c r="B74" s="115"/>
      <c r="C74" s="126" t="s">
        <v>67</v>
      </c>
      <c r="D74" s="124">
        <f>SUM(D75:D83)</f>
        <v>225201.16999999998</v>
      </c>
      <c r="E74" s="124">
        <f>SUM(E75:E83)</f>
        <v>206447</v>
      </c>
      <c r="F74" s="124">
        <f>SUM(F75:F83)</f>
        <v>211147.17</v>
      </c>
      <c r="G74" s="118">
        <f t="shared" si="0"/>
        <v>93.75935746692615</v>
      </c>
      <c r="H74" s="118">
        <f t="shared" si="1"/>
        <v>102.27669571366987</v>
      </c>
    </row>
    <row r="75" spans="1:8" ht="12.75">
      <c r="A75" s="120"/>
      <c r="B75" s="127" t="s">
        <v>32</v>
      </c>
      <c r="C75" s="127" t="s">
        <v>68</v>
      </c>
      <c r="D75" s="122">
        <v>16532.24</v>
      </c>
      <c r="E75" s="122">
        <v>17105</v>
      </c>
      <c r="F75" s="122">
        <v>16811.1</v>
      </c>
      <c r="G75" s="123">
        <f t="shared" si="0"/>
        <v>101.6867647699283</v>
      </c>
      <c r="H75" s="123">
        <f t="shared" si="1"/>
        <v>98.28178895059924</v>
      </c>
    </row>
    <row r="76" spans="1:8" ht="12.75">
      <c r="A76" s="120"/>
      <c r="B76" s="127" t="s">
        <v>33</v>
      </c>
      <c r="C76" s="127" t="s">
        <v>37</v>
      </c>
      <c r="D76" s="122">
        <v>25637.71</v>
      </c>
      <c r="E76" s="122">
        <v>16182</v>
      </c>
      <c r="F76" s="122">
        <v>19891.26</v>
      </c>
      <c r="G76" s="123">
        <f t="shared" si="0"/>
        <v>77.58594663875985</v>
      </c>
      <c r="H76" s="123">
        <f t="shared" si="1"/>
        <v>122.92213570634036</v>
      </c>
    </row>
    <row r="77" spans="1:8" ht="12.75">
      <c r="A77" s="120"/>
      <c r="B77" s="127" t="s">
        <v>34</v>
      </c>
      <c r="C77" s="127" t="s">
        <v>38</v>
      </c>
      <c r="D77" s="122">
        <v>10444.47</v>
      </c>
      <c r="E77" s="122">
        <v>13645</v>
      </c>
      <c r="F77" s="122">
        <v>13603.53</v>
      </c>
      <c r="G77" s="123">
        <f t="shared" si="0"/>
        <v>130.24624514216617</v>
      </c>
      <c r="H77" s="123">
        <f t="shared" si="1"/>
        <v>99.69607914987175</v>
      </c>
    </row>
    <row r="78" spans="1:8" ht="12.75">
      <c r="A78" s="120"/>
      <c r="B78" s="127" t="s">
        <v>42</v>
      </c>
      <c r="C78" s="127" t="s">
        <v>39</v>
      </c>
      <c r="D78" s="122">
        <v>14423.97</v>
      </c>
      <c r="E78" s="122">
        <v>13686</v>
      </c>
      <c r="F78" s="122">
        <v>16277.7</v>
      </c>
      <c r="G78" s="123">
        <f t="shared" si="0"/>
        <v>112.8517322207409</v>
      </c>
      <c r="H78" s="123">
        <f t="shared" si="1"/>
        <v>118.93686979395002</v>
      </c>
    </row>
    <row r="79" spans="1:8" ht="12.75">
      <c r="A79" s="120"/>
      <c r="B79" s="127" t="s">
        <v>43</v>
      </c>
      <c r="C79" s="127" t="s">
        <v>40</v>
      </c>
      <c r="D79" s="122">
        <v>1263.75</v>
      </c>
      <c r="E79" s="122">
        <v>1538</v>
      </c>
      <c r="F79" s="122">
        <v>1505.09</v>
      </c>
      <c r="G79" s="123">
        <f t="shared" si="0"/>
        <v>119.0971315529179</v>
      </c>
      <c r="H79" s="123">
        <f t="shared" si="1"/>
        <v>97.86020806241872</v>
      </c>
    </row>
    <row r="80" spans="1:8" ht="12.75">
      <c r="A80" s="120"/>
      <c r="B80" s="127">
        <v>3236</v>
      </c>
      <c r="C80" s="127" t="s">
        <v>130</v>
      </c>
      <c r="D80" s="122">
        <v>44488.35</v>
      </c>
      <c r="E80" s="122">
        <v>45281</v>
      </c>
      <c r="F80" s="122">
        <v>41707.79</v>
      </c>
      <c r="G80" s="123">
        <f t="shared" si="0"/>
        <v>93.74991430340752</v>
      </c>
      <c r="H80" s="123">
        <f t="shared" si="1"/>
        <v>92.10880943442062</v>
      </c>
    </row>
    <row r="81" spans="1:8" ht="12.75">
      <c r="A81" s="120"/>
      <c r="B81" s="127" t="s">
        <v>44</v>
      </c>
      <c r="C81" s="127" t="s">
        <v>69</v>
      </c>
      <c r="D81" s="122">
        <v>75765.12</v>
      </c>
      <c r="E81" s="122">
        <v>55003</v>
      </c>
      <c r="F81" s="122">
        <v>63937.38</v>
      </c>
      <c r="G81" s="123">
        <f t="shared" si="0"/>
        <v>84.38893781201693</v>
      </c>
      <c r="H81" s="123">
        <f t="shared" si="1"/>
        <v>116.24344126683998</v>
      </c>
    </row>
    <row r="82" spans="1:8" ht="12.75">
      <c r="A82" s="120"/>
      <c r="B82" s="127">
        <v>3238</v>
      </c>
      <c r="C82" s="127" t="s">
        <v>103</v>
      </c>
      <c r="D82" s="122">
        <v>13266.79</v>
      </c>
      <c r="E82" s="122">
        <v>13000</v>
      </c>
      <c r="F82" s="122">
        <v>13586.62</v>
      </c>
      <c r="G82" s="123">
        <f aca="true" t="shared" si="5" ref="G82:G120">_xlfn.IFERROR(F82/D82*100,"-")</f>
        <v>102.41075648291711</v>
      </c>
      <c r="H82" s="123">
        <f aca="true" t="shared" si="6" ref="H82:H120">_xlfn.IFERROR(F82/E82*100,"-")</f>
        <v>104.51246153846154</v>
      </c>
    </row>
    <row r="83" spans="1:8" ht="12.75">
      <c r="A83" s="120"/>
      <c r="B83" s="127" t="s">
        <v>45</v>
      </c>
      <c r="C83" s="127" t="s">
        <v>70</v>
      </c>
      <c r="D83" s="122">
        <v>23378.77</v>
      </c>
      <c r="E83" s="122">
        <v>31007</v>
      </c>
      <c r="F83" s="122">
        <v>23826.7</v>
      </c>
      <c r="G83" s="123">
        <f t="shared" si="5"/>
        <v>101.91596906081885</v>
      </c>
      <c r="H83" s="123">
        <f t="shared" si="6"/>
        <v>76.84297094204535</v>
      </c>
    </row>
    <row r="84" spans="1:8" ht="12.75">
      <c r="A84" s="115">
        <v>324</v>
      </c>
      <c r="B84" s="126"/>
      <c r="C84" s="126" t="s">
        <v>118</v>
      </c>
      <c r="D84" s="124">
        <f>D85</f>
        <v>0</v>
      </c>
      <c r="E84" s="124">
        <f>E85</f>
        <v>0</v>
      </c>
      <c r="F84" s="124">
        <f>F85</f>
        <v>0</v>
      </c>
      <c r="G84" s="118" t="str">
        <f t="shared" si="5"/>
        <v>-</v>
      </c>
      <c r="H84" s="118" t="str">
        <f t="shared" si="6"/>
        <v>-</v>
      </c>
    </row>
    <row r="85" spans="1:8" ht="12.75">
      <c r="A85" s="120"/>
      <c r="B85" s="127">
        <v>3241</v>
      </c>
      <c r="C85" s="127" t="s">
        <v>118</v>
      </c>
      <c r="D85" s="122">
        <v>0</v>
      </c>
      <c r="E85" s="122">
        <v>0</v>
      </c>
      <c r="F85" s="122">
        <v>0</v>
      </c>
      <c r="G85" s="123" t="str">
        <f t="shared" si="5"/>
        <v>-</v>
      </c>
      <c r="H85" s="123" t="str">
        <f t="shared" si="6"/>
        <v>-</v>
      </c>
    </row>
    <row r="86" spans="1:8" ht="12.75">
      <c r="A86" s="126" t="s">
        <v>46</v>
      </c>
      <c r="B86" s="115"/>
      <c r="C86" s="126" t="s">
        <v>71</v>
      </c>
      <c r="D86" s="124">
        <f>SUM(D87:D93)</f>
        <v>34351.1</v>
      </c>
      <c r="E86" s="124">
        <f>SUM(E87:E93)</f>
        <v>45844</v>
      </c>
      <c r="F86" s="124">
        <f>SUM(F87:F93)</f>
        <v>43469.46</v>
      </c>
      <c r="G86" s="118">
        <f t="shared" si="5"/>
        <v>126.54459391402312</v>
      </c>
      <c r="H86" s="118">
        <f t="shared" si="6"/>
        <v>94.82039089084722</v>
      </c>
    </row>
    <row r="87" spans="1:8" ht="25.5">
      <c r="A87" s="120"/>
      <c r="B87" s="127" t="s">
        <v>47</v>
      </c>
      <c r="C87" s="127" t="s">
        <v>93</v>
      </c>
      <c r="D87" s="122">
        <v>8951.88</v>
      </c>
      <c r="E87" s="122">
        <v>8959</v>
      </c>
      <c r="F87" s="122">
        <v>9782.35</v>
      </c>
      <c r="G87" s="123">
        <f t="shared" si="5"/>
        <v>109.27704571553687</v>
      </c>
      <c r="H87" s="123">
        <f t="shared" si="6"/>
        <v>109.19019979908472</v>
      </c>
    </row>
    <row r="88" spans="1:8" ht="12.75">
      <c r="A88" s="120"/>
      <c r="B88" s="127" t="s">
        <v>48</v>
      </c>
      <c r="C88" s="127" t="s">
        <v>72</v>
      </c>
      <c r="D88" s="122">
        <v>13998.59</v>
      </c>
      <c r="E88" s="122">
        <v>17118</v>
      </c>
      <c r="F88" s="122">
        <v>16044.19</v>
      </c>
      <c r="G88" s="123">
        <f t="shared" si="5"/>
        <v>114.61290029924443</v>
      </c>
      <c r="H88" s="123">
        <f t="shared" si="6"/>
        <v>93.72701250146045</v>
      </c>
    </row>
    <row r="89" spans="1:8" ht="12.75">
      <c r="A89" s="120"/>
      <c r="B89" s="127" t="s">
        <v>49</v>
      </c>
      <c r="C89" s="127" t="s">
        <v>73</v>
      </c>
      <c r="D89" s="122">
        <v>2736.74</v>
      </c>
      <c r="E89" s="122">
        <v>2654</v>
      </c>
      <c r="F89" s="122">
        <v>3193.5</v>
      </c>
      <c r="G89" s="123">
        <f t="shared" si="5"/>
        <v>116.68993035509403</v>
      </c>
      <c r="H89" s="123">
        <f t="shared" si="6"/>
        <v>120.32780708364731</v>
      </c>
    </row>
    <row r="90" spans="1:8" ht="12.75">
      <c r="A90" s="120"/>
      <c r="B90" s="127" t="s">
        <v>50</v>
      </c>
      <c r="C90" s="127" t="s">
        <v>126</v>
      </c>
      <c r="D90" s="122">
        <v>1485.97</v>
      </c>
      <c r="E90" s="122">
        <v>1327</v>
      </c>
      <c r="F90" s="122">
        <v>1534.8</v>
      </c>
      <c r="G90" s="123">
        <f t="shared" si="5"/>
        <v>103.28606903234923</v>
      </c>
      <c r="H90" s="123">
        <f t="shared" si="6"/>
        <v>115.65938206480783</v>
      </c>
    </row>
    <row r="91" spans="1:8" ht="12.75">
      <c r="A91" s="120"/>
      <c r="B91" s="127">
        <v>3295</v>
      </c>
      <c r="C91" s="127" t="s">
        <v>104</v>
      </c>
      <c r="D91" s="122">
        <v>982.77</v>
      </c>
      <c r="E91" s="122">
        <v>2700</v>
      </c>
      <c r="F91" s="122">
        <v>1757.34</v>
      </c>
      <c r="G91" s="123">
        <f t="shared" si="5"/>
        <v>178.81498214231203</v>
      </c>
      <c r="H91" s="123">
        <f t="shared" si="6"/>
        <v>65.08666666666666</v>
      </c>
    </row>
    <row r="92" spans="1:8" ht="12.75">
      <c r="A92" s="120"/>
      <c r="B92" s="127">
        <v>3296</v>
      </c>
      <c r="C92" s="127" t="s">
        <v>125</v>
      </c>
      <c r="D92" s="122">
        <v>2040.29</v>
      </c>
      <c r="E92" s="122">
        <v>0</v>
      </c>
      <c r="F92" s="122">
        <v>0</v>
      </c>
      <c r="G92" s="123">
        <f t="shared" si="5"/>
        <v>0</v>
      </c>
      <c r="H92" s="123" t="str">
        <f t="shared" si="6"/>
        <v>-</v>
      </c>
    </row>
    <row r="93" spans="1:8" ht="12.75">
      <c r="A93" s="120"/>
      <c r="B93" s="127" t="s">
        <v>51</v>
      </c>
      <c r="C93" s="127" t="s">
        <v>71</v>
      </c>
      <c r="D93" s="122">
        <v>4154.86</v>
      </c>
      <c r="E93" s="122">
        <v>13086</v>
      </c>
      <c r="F93" s="122">
        <v>11157.28</v>
      </c>
      <c r="G93" s="123">
        <f t="shared" si="5"/>
        <v>268.5356425968625</v>
      </c>
      <c r="H93" s="123">
        <f t="shared" si="6"/>
        <v>85.26119517041113</v>
      </c>
    </row>
    <row r="94" spans="1:8" ht="12.75">
      <c r="A94" s="115">
        <v>34</v>
      </c>
      <c r="B94" s="115"/>
      <c r="C94" s="126" t="s">
        <v>90</v>
      </c>
      <c r="D94" s="124">
        <f>D95+D97</f>
        <v>11753.55</v>
      </c>
      <c r="E94" s="124">
        <f>E95+E97</f>
        <v>14769.34</v>
      </c>
      <c r="F94" s="124">
        <f>F95+F97</f>
        <v>14486.99</v>
      </c>
      <c r="G94" s="118">
        <f t="shared" si="5"/>
        <v>123.25629277962828</v>
      </c>
      <c r="H94" s="118">
        <f t="shared" si="6"/>
        <v>98.08826934717462</v>
      </c>
    </row>
    <row r="95" spans="1:8" ht="12.75">
      <c r="A95" s="126" t="s">
        <v>54</v>
      </c>
      <c r="B95" s="115"/>
      <c r="C95" s="126" t="s">
        <v>105</v>
      </c>
      <c r="D95" s="124">
        <f>D96</f>
        <v>7412.01</v>
      </c>
      <c r="E95" s="124">
        <f>E96</f>
        <v>12088.34</v>
      </c>
      <c r="F95" s="124">
        <f>F96</f>
        <v>12230.38</v>
      </c>
      <c r="G95" s="118">
        <f t="shared" si="5"/>
        <v>165.00760252617036</v>
      </c>
      <c r="H95" s="118">
        <f t="shared" si="6"/>
        <v>101.17501658623102</v>
      </c>
    </row>
    <row r="96" spans="1:8" ht="25.5">
      <c r="A96" s="120"/>
      <c r="B96" s="127" t="s">
        <v>55</v>
      </c>
      <c r="C96" s="127" t="s">
        <v>106</v>
      </c>
      <c r="D96" s="122">
        <v>7412.01</v>
      </c>
      <c r="E96" s="122">
        <v>12088.34</v>
      </c>
      <c r="F96" s="122">
        <v>12230.38</v>
      </c>
      <c r="G96" s="123">
        <f t="shared" si="5"/>
        <v>165.00760252617036</v>
      </c>
      <c r="H96" s="123">
        <f t="shared" si="6"/>
        <v>101.17501658623102</v>
      </c>
    </row>
    <row r="97" spans="1:8" ht="12.75">
      <c r="A97" s="126" t="s">
        <v>77</v>
      </c>
      <c r="B97" s="115"/>
      <c r="C97" s="126" t="s">
        <v>78</v>
      </c>
      <c r="D97" s="124">
        <f>SUM(D98:D101)</f>
        <v>4341.54</v>
      </c>
      <c r="E97" s="124">
        <f>SUM(E98:E101)</f>
        <v>2681</v>
      </c>
      <c r="F97" s="124">
        <f>SUM(F98:F101)</f>
        <v>2256.61</v>
      </c>
      <c r="G97" s="118">
        <f t="shared" si="5"/>
        <v>51.977178604826854</v>
      </c>
      <c r="H97" s="118">
        <f t="shared" si="6"/>
        <v>84.17045878403582</v>
      </c>
    </row>
    <row r="98" spans="1:8" ht="12.75">
      <c r="A98" s="120"/>
      <c r="B98" s="127" t="s">
        <v>79</v>
      </c>
      <c r="C98" s="127" t="s">
        <v>80</v>
      </c>
      <c r="D98" s="122">
        <v>2094.57</v>
      </c>
      <c r="E98" s="122">
        <v>2416</v>
      </c>
      <c r="F98" s="122">
        <v>2197.92</v>
      </c>
      <c r="G98" s="123">
        <f t="shared" si="5"/>
        <v>104.93418696916312</v>
      </c>
      <c r="H98" s="123">
        <f t="shared" si="6"/>
        <v>90.97350993377484</v>
      </c>
    </row>
    <row r="99" spans="1:8" ht="25.5">
      <c r="A99" s="120"/>
      <c r="B99" s="127">
        <v>3432</v>
      </c>
      <c r="C99" s="127" t="s">
        <v>107</v>
      </c>
      <c r="D99" s="122">
        <v>0</v>
      </c>
      <c r="E99" s="122">
        <v>0</v>
      </c>
      <c r="F99" s="122">
        <v>0</v>
      </c>
      <c r="G99" s="123" t="str">
        <f t="shared" si="5"/>
        <v>-</v>
      </c>
      <c r="H99" s="123" t="str">
        <f t="shared" si="6"/>
        <v>-</v>
      </c>
    </row>
    <row r="100" spans="1:8" ht="12.75">
      <c r="A100" s="120"/>
      <c r="B100" s="127" t="s">
        <v>91</v>
      </c>
      <c r="C100" s="127" t="s">
        <v>92</v>
      </c>
      <c r="D100" s="122">
        <v>2220.43</v>
      </c>
      <c r="E100" s="122">
        <v>0</v>
      </c>
      <c r="F100" s="122">
        <v>58.69</v>
      </c>
      <c r="G100" s="123">
        <f t="shared" si="5"/>
        <v>2.6431817260620694</v>
      </c>
      <c r="H100" s="123" t="str">
        <f t="shared" si="6"/>
        <v>-</v>
      </c>
    </row>
    <row r="101" spans="1:8" ht="12.75">
      <c r="A101" s="120"/>
      <c r="B101" s="127" t="s">
        <v>96</v>
      </c>
      <c r="C101" s="127" t="s">
        <v>97</v>
      </c>
      <c r="D101" s="122">
        <v>26.54</v>
      </c>
      <c r="E101" s="122">
        <v>265</v>
      </c>
      <c r="F101" s="122">
        <v>0</v>
      </c>
      <c r="G101" s="123">
        <f t="shared" si="5"/>
        <v>0</v>
      </c>
      <c r="H101" s="123">
        <f t="shared" si="6"/>
        <v>0</v>
      </c>
    </row>
    <row r="102" spans="1:8" ht="12.75">
      <c r="A102" s="115">
        <v>36</v>
      </c>
      <c r="B102" s="126"/>
      <c r="C102" s="126" t="s">
        <v>119</v>
      </c>
      <c r="D102" s="124">
        <f aca="true" t="shared" si="7" ref="D102:F106">D103</f>
        <v>2415.02</v>
      </c>
      <c r="E102" s="124">
        <f t="shared" si="7"/>
        <v>0</v>
      </c>
      <c r="F102" s="124">
        <f t="shared" si="7"/>
        <v>0</v>
      </c>
      <c r="G102" s="118">
        <f t="shared" si="5"/>
        <v>0</v>
      </c>
      <c r="H102" s="118" t="str">
        <f t="shared" si="6"/>
        <v>-</v>
      </c>
    </row>
    <row r="103" spans="1:8" ht="12.75">
      <c r="A103" s="115">
        <v>369</v>
      </c>
      <c r="B103" s="126"/>
      <c r="C103" s="126" t="s">
        <v>191</v>
      </c>
      <c r="D103" s="124">
        <f t="shared" si="7"/>
        <v>2415.02</v>
      </c>
      <c r="E103" s="124">
        <f t="shared" si="7"/>
        <v>0</v>
      </c>
      <c r="F103" s="124">
        <f t="shared" si="7"/>
        <v>0</v>
      </c>
      <c r="G103" s="118">
        <f t="shared" si="5"/>
        <v>0</v>
      </c>
      <c r="H103" s="118" t="str">
        <f t="shared" si="6"/>
        <v>-</v>
      </c>
    </row>
    <row r="104" spans="1:8" ht="12.75">
      <c r="A104" s="120"/>
      <c r="B104" s="127">
        <v>3691</v>
      </c>
      <c r="C104" s="127" t="s">
        <v>192</v>
      </c>
      <c r="D104" s="122">
        <v>2415.02</v>
      </c>
      <c r="E104" s="122">
        <v>0</v>
      </c>
      <c r="F104" s="122">
        <v>0</v>
      </c>
      <c r="G104" s="123">
        <f t="shared" si="5"/>
        <v>0</v>
      </c>
      <c r="H104" s="123" t="str">
        <f t="shared" si="6"/>
        <v>-</v>
      </c>
    </row>
    <row r="105" spans="1:8" ht="25.5">
      <c r="A105" s="115">
        <v>37</v>
      </c>
      <c r="B105" s="126"/>
      <c r="C105" s="126" t="s">
        <v>235</v>
      </c>
      <c r="D105" s="124">
        <f t="shared" si="7"/>
        <v>0</v>
      </c>
      <c r="E105" s="124">
        <f t="shared" si="7"/>
        <v>0</v>
      </c>
      <c r="F105" s="124">
        <f t="shared" si="7"/>
        <v>1593</v>
      </c>
      <c r="G105" s="118" t="str">
        <f>_xlfn.IFERROR(F105/D105*100,"-")</f>
        <v>-</v>
      </c>
      <c r="H105" s="118" t="str">
        <f>_xlfn.IFERROR(F105/E105*100,"-")</f>
        <v>-</v>
      </c>
    </row>
    <row r="106" spans="1:8" ht="12.75">
      <c r="A106" s="115">
        <v>372</v>
      </c>
      <c r="B106" s="126"/>
      <c r="C106" s="126" t="s">
        <v>236</v>
      </c>
      <c r="D106" s="124">
        <f t="shared" si="7"/>
        <v>0</v>
      </c>
      <c r="E106" s="124">
        <f t="shared" si="7"/>
        <v>0</v>
      </c>
      <c r="F106" s="124">
        <f t="shared" si="7"/>
        <v>1593</v>
      </c>
      <c r="G106" s="118" t="str">
        <f>_xlfn.IFERROR(F106/D106*100,"-")</f>
        <v>-</v>
      </c>
      <c r="H106" s="118" t="str">
        <f>_xlfn.IFERROR(F106/E106*100,"-")</f>
        <v>-</v>
      </c>
    </row>
    <row r="107" spans="1:8" ht="25.5">
      <c r="A107" s="120"/>
      <c r="B107" s="127">
        <v>3721</v>
      </c>
      <c r="C107" s="127" t="s">
        <v>237</v>
      </c>
      <c r="D107" s="122">
        <v>0</v>
      </c>
      <c r="E107" s="122">
        <v>0</v>
      </c>
      <c r="F107" s="122">
        <v>1593</v>
      </c>
      <c r="G107" s="123" t="str">
        <f>_xlfn.IFERROR(F107/D107*100,"-")</f>
        <v>-</v>
      </c>
      <c r="H107" s="123" t="str">
        <f>_xlfn.IFERROR(F107/E107*100,"-")</f>
        <v>-</v>
      </c>
    </row>
    <row r="108" spans="1:8" ht="27" customHeight="1">
      <c r="A108" s="111">
        <v>4</v>
      </c>
      <c r="B108" s="111"/>
      <c r="C108" s="186" t="s">
        <v>3</v>
      </c>
      <c r="D108" s="113">
        <f>SUM(D109)</f>
        <v>43841.84999999999</v>
      </c>
      <c r="E108" s="113">
        <f>SUM(E109)</f>
        <v>58925.5</v>
      </c>
      <c r="F108" s="113">
        <f>SUM(F109)</f>
        <v>109599.44</v>
      </c>
      <c r="G108" s="114">
        <f t="shared" si="5"/>
        <v>249.98817340052946</v>
      </c>
      <c r="H108" s="114">
        <f t="shared" si="6"/>
        <v>185.99662285428212</v>
      </c>
    </row>
    <row r="109" spans="1:8" ht="12.75">
      <c r="A109" s="115">
        <v>42</v>
      </c>
      <c r="B109" s="115"/>
      <c r="C109" s="128" t="s">
        <v>56</v>
      </c>
      <c r="D109" s="124">
        <f>D110</f>
        <v>43841.84999999999</v>
      </c>
      <c r="E109" s="124">
        <f>E110+E115</f>
        <v>58925.5</v>
      </c>
      <c r="F109" s="124">
        <f>F110+F119</f>
        <v>109599.44</v>
      </c>
      <c r="G109" s="118">
        <f t="shared" si="5"/>
        <v>249.98817340052946</v>
      </c>
      <c r="H109" s="118">
        <f t="shared" si="6"/>
        <v>185.99662285428212</v>
      </c>
    </row>
    <row r="110" spans="1:8" ht="12.75">
      <c r="A110" s="128" t="s">
        <v>57</v>
      </c>
      <c r="B110" s="115"/>
      <c r="C110" s="128" t="s">
        <v>74</v>
      </c>
      <c r="D110" s="124">
        <f>D111+D112+D114+D113</f>
        <v>43841.84999999999</v>
      </c>
      <c r="E110" s="124">
        <f>E111+E112+E114+E113</f>
        <v>8100</v>
      </c>
      <c r="F110" s="124">
        <f>F111+F112+F114+F113</f>
        <v>7949.16</v>
      </c>
      <c r="G110" s="118">
        <f t="shared" si="5"/>
        <v>18.131442902158557</v>
      </c>
      <c r="H110" s="118">
        <f t="shared" si="6"/>
        <v>98.13777777777779</v>
      </c>
    </row>
    <row r="111" spans="1:8" ht="12.75">
      <c r="A111" s="120"/>
      <c r="B111" s="129" t="s">
        <v>36</v>
      </c>
      <c r="C111" s="129" t="s">
        <v>75</v>
      </c>
      <c r="D111" s="122">
        <v>6528.44</v>
      </c>
      <c r="E111" s="122">
        <v>3806</v>
      </c>
      <c r="F111" s="122">
        <v>5873.79</v>
      </c>
      <c r="G111" s="123">
        <f t="shared" si="5"/>
        <v>89.97233642340284</v>
      </c>
      <c r="H111" s="123">
        <f t="shared" si="6"/>
        <v>154.32974251182344</v>
      </c>
    </row>
    <row r="112" spans="1:8" ht="12.75">
      <c r="A112" s="120"/>
      <c r="B112" s="129">
        <v>4223</v>
      </c>
      <c r="C112" s="129" t="s">
        <v>154</v>
      </c>
      <c r="D112" s="122">
        <v>1784.51</v>
      </c>
      <c r="E112" s="122">
        <v>545</v>
      </c>
      <c r="F112" s="122">
        <v>545</v>
      </c>
      <c r="G112" s="123">
        <f t="shared" si="5"/>
        <v>30.54059657833243</v>
      </c>
      <c r="H112" s="123">
        <f t="shared" si="6"/>
        <v>100</v>
      </c>
    </row>
    <row r="113" spans="1:8" ht="12.75">
      <c r="A113" s="120"/>
      <c r="B113" s="129">
        <v>4224</v>
      </c>
      <c r="C113" s="129" t="s">
        <v>193</v>
      </c>
      <c r="D113" s="122">
        <v>33453.09</v>
      </c>
      <c r="E113" s="122">
        <v>3249</v>
      </c>
      <c r="F113" s="122">
        <v>1530.37</v>
      </c>
      <c r="G113" s="123">
        <f t="shared" si="5"/>
        <v>4.574674566684274</v>
      </c>
      <c r="H113" s="123">
        <f t="shared" si="6"/>
        <v>47.10280086180363</v>
      </c>
    </row>
    <row r="114" spans="1:8" ht="12.75">
      <c r="A114" s="120"/>
      <c r="B114" s="129">
        <v>4227</v>
      </c>
      <c r="C114" s="129" t="s">
        <v>194</v>
      </c>
      <c r="D114" s="122">
        <v>2075.81</v>
      </c>
      <c r="E114" s="122">
        <v>500</v>
      </c>
      <c r="F114" s="122">
        <v>0</v>
      </c>
      <c r="G114" s="123">
        <f t="shared" si="5"/>
        <v>0</v>
      </c>
      <c r="H114" s="123">
        <f t="shared" si="6"/>
        <v>0</v>
      </c>
    </row>
    <row r="115" spans="1:8" s="130" customFormat="1" ht="12.75">
      <c r="A115" s="115">
        <v>423</v>
      </c>
      <c r="B115" s="128"/>
      <c r="C115" s="128" t="s">
        <v>165</v>
      </c>
      <c r="D115" s="124">
        <f>SUM(D116)</f>
        <v>22310.4</v>
      </c>
      <c r="E115" s="124">
        <f>SUM(E116)</f>
        <v>50825.5</v>
      </c>
      <c r="F115" s="124">
        <f>SUM(F116)</f>
        <v>53225.6</v>
      </c>
      <c r="G115" s="118">
        <f t="shared" si="5"/>
        <v>238.56855995410208</v>
      </c>
      <c r="H115" s="118">
        <f t="shared" si="6"/>
        <v>104.7222358855299</v>
      </c>
    </row>
    <row r="116" spans="1:8" ht="12.75">
      <c r="A116" s="120"/>
      <c r="B116" s="129">
        <v>4231</v>
      </c>
      <c r="C116" s="129" t="s">
        <v>133</v>
      </c>
      <c r="D116" s="122">
        <v>22310.4</v>
      </c>
      <c r="E116" s="122">
        <v>50825.5</v>
      </c>
      <c r="F116" s="122">
        <v>53225.6</v>
      </c>
      <c r="G116" s="123">
        <f t="shared" si="5"/>
        <v>238.56855995410208</v>
      </c>
      <c r="H116" s="123">
        <f t="shared" si="6"/>
        <v>104.7222358855299</v>
      </c>
    </row>
    <row r="117" spans="1:8" s="130" customFormat="1" ht="25.5" customHeight="1">
      <c r="A117" s="111">
        <v>5</v>
      </c>
      <c r="B117" s="186"/>
      <c r="C117" s="186" t="s">
        <v>7</v>
      </c>
      <c r="D117" s="113">
        <f aca="true" t="shared" si="8" ref="D117:F118">SUM(D118)</f>
        <v>101793.09</v>
      </c>
      <c r="E117" s="113">
        <f t="shared" si="8"/>
        <v>100869</v>
      </c>
      <c r="F117" s="113">
        <f t="shared" si="8"/>
        <v>101650.28</v>
      </c>
      <c r="G117" s="114">
        <f t="shared" si="5"/>
        <v>99.8597056047714</v>
      </c>
      <c r="H117" s="114">
        <f t="shared" si="6"/>
        <v>100.7745491677324</v>
      </c>
    </row>
    <row r="118" spans="1:8" s="130" customFormat="1" ht="12.75">
      <c r="A118" s="115">
        <v>54</v>
      </c>
      <c r="B118" s="128"/>
      <c r="C118" s="128" t="s">
        <v>110</v>
      </c>
      <c r="D118" s="124">
        <f t="shared" si="8"/>
        <v>101793.09</v>
      </c>
      <c r="E118" s="124">
        <f t="shared" si="8"/>
        <v>100869</v>
      </c>
      <c r="F118" s="124">
        <f t="shared" si="8"/>
        <v>101650.28</v>
      </c>
      <c r="G118" s="118">
        <f t="shared" si="5"/>
        <v>99.8597056047714</v>
      </c>
      <c r="H118" s="118">
        <f t="shared" si="6"/>
        <v>100.7745491677324</v>
      </c>
    </row>
    <row r="119" spans="1:8" ht="38.25">
      <c r="A119" s="128">
        <v>544</v>
      </c>
      <c r="B119" s="115"/>
      <c r="C119" s="128" t="s">
        <v>195</v>
      </c>
      <c r="D119" s="124">
        <f>D120</f>
        <v>101793.09</v>
      </c>
      <c r="E119" s="124">
        <f>E120</f>
        <v>100869</v>
      </c>
      <c r="F119" s="124">
        <f>F120</f>
        <v>101650.28</v>
      </c>
      <c r="G119" s="118">
        <f t="shared" si="5"/>
        <v>99.8597056047714</v>
      </c>
      <c r="H119" s="118">
        <f t="shared" si="6"/>
        <v>100.7745491677324</v>
      </c>
    </row>
    <row r="120" spans="1:8" ht="25.5">
      <c r="A120" s="120"/>
      <c r="B120" s="129">
        <v>5443</v>
      </c>
      <c r="C120" s="129" t="s">
        <v>196</v>
      </c>
      <c r="D120" s="122">
        <v>101793.09</v>
      </c>
      <c r="E120" s="122">
        <v>100869</v>
      </c>
      <c r="F120" s="122">
        <v>101650.28</v>
      </c>
      <c r="G120" s="123">
        <f t="shared" si="5"/>
        <v>99.8597056047714</v>
      </c>
      <c r="H120" s="123">
        <f t="shared" si="6"/>
        <v>100.7745491677324</v>
      </c>
    </row>
    <row r="121" spans="1:8" ht="12.75">
      <c r="A121" s="4"/>
      <c r="B121" s="4"/>
      <c r="C121" s="13"/>
      <c r="D121" s="15"/>
      <c r="E121" s="15"/>
      <c r="F121" s="15"/>
      <c r="G121" s="4"/>
      <c r="H121" s="4"/>
    </row>
    <row r="122" spans="1:8" ht="12.75">
      <c r="A122" s="4"/>
      <c r="B122" s="4"/>
      <c r="C122" s="13"/>
      <c r="D122" s="15"/>
      <c r="E122" s="15"/>
      <c r="F122" s="15"/>
      <c r="G122" s="4"/>
      <c r="H122" s="4"/>
    </row>
    <row r="123" spans="4:8" ht="12.75">
      <c r="D123" s="44"/>
      <c r="E123" s="44"/>
      <c r="F123" s="44"/>
      <c r="H123" s="30"/>
    </row>
    <row r="124" spans="4:8" ht="12.75">
      <c r="D124" s="44"/>
      <c r="E124" s="44"/>
      <c r="F124" s="44"/>
      <c r="H124" s="30"/>
    </row>
    <row r="125" spans="4:8" ht="12.75">
      <c r="D125" s="44"/>
      <c r="E125" s="44"/>
      <c r="F125" s="44"/>
      <c r="H125" s="30"/>
    </row>
    <row r="126" spans="4:8" ht="12.75">
      <c r="D126" s="44"/>
      <c r="E126" s="44"/>
      <c r="F126" s="44"/>
      <c r="H126" s="30"/>
    </row>
    <row r="127" spans="4:8" ht="12.75">
      <c r="D127" s="44"/>
      <c r="E127" s="44"/>
      <c r="F127" s="44"/>
      <c r="H127" s="30"/>
    </row>
    <row r="128" spans="4:8" ht="12.75">
      <c r="D128" s="44"/>
      <c r="E128" s="44"/>
      <c r="F128" s="44"/>
      <c r="H128" s="30"/>
    </row>
    <row r="129" spans="4:8" ht="12.75">
      <c r="D129" s="44"/>
      <c r="E129" s="44"/>
      <c r="F129" s="44"/>
      <c r="H129" s="30"/>
    </row>
    <row r="130" spans="4:8" ht="12.75">
      <c r="D130" s="44"/>
      <c r="E130" s="44"/>
      <c r="F130" s="44"/>
      <c r="H130" s="30"/>
    </row>
    <row r="131" spans="4:8" ht="12.75">
      <c r="D131" s="44"/>
      <c r="E131" s="44"/>
      <c r="F131" s="44"/>
      <c r="H131" s="30"/>
    </row>
    <row r="132" spans="4:8" ht="12.75">
      <c r="D132" s="44"/>
      <c r="E132" s="44"/>
      <c r="F132" s="44"/>
      <c r="H132" s="30"/>
    </row>
    <row r="133" spans="4:8" ht="12.75">
      <c r="D133" s="44"/>
      <c r="E133" s="44"/>
      <c r="F133" s="44"/>
      <c r="H133" s="30"/>
    </row>
    <row r="134" spans="4:8" ht="12.75">
      <c r="D134" s="44"/>
      <c r="E134" s="44"/>
      <c r="F134" s="44"/>
      <c r="H134" s="30"/>
    </row>
    <row r="135" spans="4:8" ht="12.75">
      <c r="D135" s="44"/>
      <c r="E135" s="44"/>
      <c r="F135" s="44"/>
      <c r="H135" s="30"/>
    </row>
    <row r="136" spans="4:8" ht="12.75">
      <c r="D136" s="44"/>
      <c r="E136" s="44"/>
      <c r="F136" s="44"/>
      <c r="H136" s="30"/>
    </row>
    <row r="137" spans="4:8" ht="12.75">
      <c r="D137" s="44"/>
      <c r="E137" s="44"/>
      <c r="F137" s="44"/>
      <c r="H137" s="30"/>
    </row>
    <row r="138" spans="4:8" ht="12.75">
      <c r="D138" s="44"/>
      <c r="E138" s="44"/>
      <c r="F138" s="44"/>
      <c r="H138" s="30"/>
    </row>
    <row r="139" spans="4:8" ht="12.75">
      <c r="D139" s="44"/>
      <c r="E139" s="44"/>
      <c r="F139" s="44"/>
      <c r="H139" s="30"/>
    </row>
    <row r="140" spans="4:8" ht="12.75">
      <c r="D140" s="44"/>
      <c r="E140" s="44"/>
      <c r="F140" s="44"/>
      <c r="H140" s="30"/>
    </row>
    <row r="141" spans="4:8" ht="12.75">
      <c r="D141" s="44"/>
      <c r="E141" s="44"/>
      <c r="F141" s="44"/>
      <c r="H141" s="30"/>
    </row>
    <row r="142" spans="4:8" ht="12.75">
      <c r="D142" s="44"/>
      <c r="E142" s="44"/>
      <c r="F142" s="44"/>
      <c r="H142" s="30"/>
    </row>
    <row r="143" spans="4:8" ht="12.75">
      <c r="D143" s="44"/>
      <c r="E143" s="44"/>
      <c r="F143" s="44"/>
      <c r="H143" s="30"/>
    </row>
    <row r="144" spans="4:8" ht="12.75">
      <c r="D144" s="44"/>
      <c r="E144" s="44"/>
      <c r="F144" s="44"/>
      <c r="H144" s="30"/>
    </row>
    <row r="145" spans="4:8" ht="12.75">
      <c r="D145" s="44"/>
      <c r="E145" s="44"/>
      <c r="F145" s="44"/>
      <c r="H145" s="30"/>
    </row>
    <row r="146" spans="4:8" ht="12.75">
      <c r="D146" s="44"/>
      <c r="E146" s="44"/>
      <c r="F146" s="44"/>
      <c r="H146" s="30"/>
    </row>
    <row r="147" spans="4:8" ht="12.75">
      <c r="D147" s="44"/>
      <c r="E147" s="44"/>
      <c r="F147" s="44"/>
      <c r="H147" s="30"/>
    </row>
    <row r="148" spans="4:8" ht="12.75">
      <c r="D148" s="44"/>
      <c r="E148" s="44"/>
      <c r="F148" s="44"/>
      <c r="H148" s="30"/>
    </row>
    <row r="149" spans="4:8" ht="12.75">
      <c r="D149" s="44"/>
      <c r="E149" s="44"/>
      <c r="F149" s="44"/>
      <c r="H149" s="30"/>
    </row>
    <row r="150" spans="4:8" ht="12.75">
      <c r="D150" s="44"/>
      <c r="E150" s="44"/>
      <c r="F150" s="44"/>
      <c r="H150" s="30"/>
    </row>
    <row r="151" spans="4:8" ht="12.75">
      <c r="D151" s="44"/>
      <c r="E151" s="44"/>
      <c r="F151" s="44"/>
      <c r="H151" s="30"/>
    </row>
    <row r="152" spans="4:8" ht="12.75">
      <c r="D152" s="44"/>
      <c r="E152" s="44"/>
      <c r="F152" s="44"/>
      <c r="H152" s="30"/>
    </row>
    <row r="153" spans="4:8" ht="12.75">
      <c r="D153" s="44"/>
      <c r="E153" s="44"/>
      <c r="F153" s="44"/>
      <c r="H153" s="30"/>
    </row>
    <row r="154" spans="4:8" ht="12.75">
      <c r="D154" s="44"/>
      <c r="E154" s="44"/>
      <c r="F154" s="44"/>
      <c r="H154" s="30"/>
    </row>
    <row r="155" spans="4:8" ht="12.75">
      <c r="D155" s="44"/>
      <c r="E155" s="44"/>
      <c r="F155" s="44"/>
      <c r="H155" s="30"/>
    </row>
    <row r="156" spans="4:8" ht="12.75">
      <c r="D156" s="44"/>
      <c r="E156" s="44"/>
      <c r="F156" s="44"/>
      <c r="H156" s="30"/>
    </row>
    <row r="157" spans="4:8" ht="12.75">
      <c r="D157" s="44"/>
      <c r="E157" s="44"/>
      <c r="F157" s="44"/>
      <c r="H157" s="30"/>
    </row>
    <row r="158" spans="4:8" ht="12.75">
      <c r="D158" s="44"/>
      <c r="E158" s="44"/>
      <c r="F158" s="44"/>
      <c r="H158" s="30"/>
    </row>
    <row r="159" spans="4:8" ht="12.75">
      <c r="D159" s="44"/>
      <c r="E159" s="44"/>
      <c r="F159" s="44"/>
      <c r="H159" s="30"/>
    </row>
    <row r="160" spans="4:8" ht="12.75">
      <c r="D160" s="44"/>
      <c r="E160" s="44"/>
      <c r="F160" s="44"/>
      <c r="H160" s="30"/>
    </row>
    <row r="161" spans="4:8" ht="12.75">
      <c r="D161" s="44"/>
      <c r="E161" s="44"/>
      <c r="F161" s="44"/>
      <c r="H161" s="30"/>
    </row>
    <row r="162" spans="4:8" ht="12.75">
      <c r="D162" s="44"/>
      <c r="E162" s="44"/>
      <c r="F162" s="44"/>
      <c r="H162" s="30"/>
    </row>
    <row r="163" spans="4:8" ht="12.75">
      <c r="D163" s="44"/>
      <c r="E163" s="44"/>
      <c r="F163" s="44"/>
      <c r="H163" s="30"/>
    </row>
    <row r="164" spans="4:8" ht="12.75">
      <c r="D164" s="44"/>
      <c r="E164" s="44"/>
      <c r="F164" s="44"/>
      <c r="H164" s="30"/>
    </row>
    <row r="165" spans="4:8" ht="12.75">
      <c r="D165" s="44"/>
      <c r="E165" s="44"/>
      <c r="F165" s="44"/>
      <c r="H165" s="30"/>
    </row>
    <row r="166" spans="4:8" ht="12.75">
      <c r="D166" s="44"/>
      <c r="E166" s="44"/>
      <c r="F166" s="44"/>
      <c r="H166" s="30"/>
    </row>
    <row r="167" spans="4:8" ht="12.75">
      <c r="D167" s="44"/>
      <c r="E167" s="44"/>
      <c r="F167" s="44"/>
      <c r="H167" s="30"/>
    </row>
    <row r="168" spans="4:8" ht="12.75">
      <c r="D168" s="44"/>
      <c r="E168" s="44"/>
      <c r="F168" s="44"/>
      <c r="H168" s="30"/>
    </row>
    <row r="169" spans="4:8" ht="12.75">
      <c r="D169" s="44"/>
      <c r="E169" s="44"/>
      <c r="F169" s="44"/>
      <c r="H169" s="30"/>
    </row>
    <row r="170" spans="4:8" ht="12.75">
      <c r="D170" s="44"/>
      <c r="E170" s="44"/>
      <c r="F170" s="44"/>
      <c r="H170" s="30"/>
    </row>
    <row r="171" spans="4:8" ht="12.75">
      <c r="D171" s="44"/>
      <c r="E171" s="44"/>
      <c r="F171" s="44"/>
      <c r="H171" s="30"/>
    </row>
    <row r="172" spans="4:8" ht="12.75">
      <c r="D172" s="44"/>
      <c r="E172" s="44"/>
      <c r="F172" s="44"/>
      <c r="H172" s="30"/>
    </row>
    <row r="173" spans="4:8" ht="12.75">
      <c r="D173" s="44"/>
      <c r="E173" s="44"/>
      <c r="F173" s="44"/>
      <c r="H173" s="30"/>
    </row>
    <row r="174" spans="4:8" ht="12.75">
      <c r="D174" s="44"/>
      <c r="E174" s="44"/>
      <c r="F174" s="44"/>
      <c r="H174" s="30"/>
    </row>
    <row r="175" spans="4:8" ht="12.75">
      <c r="D175" s="44"/>
      <c r="E175" s="44"/>
      <c r="F175" s="44"/>
      <c r="H175" s="30"/>
    </row>
    <row r="176" spans="4:8" ht="12.75">
      <c r="D176" s="44"/>
      <c r="E176" s="44"/>
      <c r="F176" s="44"/>
      <c r="H176" s="30"/>
    </row>
    <row r="177" spans="4:8" ht="12.75">
      <c r="D177" s="44"/>
      <c r="E177" s="44"/>
      <c r="F177" s="44"/>
      <c r="H177" s="30"/>
    </row>
    <row r="178" spans="4:8" ht="12.75">
      <c r="D178" s="44"/>
      <c r="E178" s="44"/>
      <c r="F178" s="44"/>
      <c r="H178" s="30"/>
    </row>
    <row r="179" spans="4:8" ht="12.75">
      <c r="D179" s="44"/>
      <c r="E179" s="44"/>
      <c r="F179" s="44"/>
      <c r="H179" s="30"/>
    </row>
    <row r="180" spans="4:8" ht="12.75">
      <c r="D180" s="44"/>
      <c r="E180" s="44"/>
      <c r="F180" s="44"/>
      <c r="H180" s="30"/>
    </row>
    <row r="181" spans="4:8" ht="12.75">
      <c r="D181" s="44"/>
      <c r="E181" s="44"/>
      <c r="F181" s="44"/>
      <c r="H181" s="30"/>
    </row>
    <row r="182" spans="4:8" ht="12.75">
      <c r="D182" s="44"/>
      <c r="E182" s="44"/>
      <c r="F182" s="44"/>
      <c r="H182" s="30"/>
    </row>
    <row r="183" spans="4:8" ht="12.75">
      <c r="D183" s="44"/>
      <c r="E183" s="44"/>
      <c r="F183" s="44"/>
      <c r="H183" s="30"/>
    </row>
    <row r="184" spans="4:8" ht="12.75">
      <c r="D184" s="44"/>
      <c r="E184" s="44"/>
      <c r="F184" s="44"/>
      <c r="H184" s="30"/>
    </row>
    <row r="185" spans="4:8" ht="12.75">
      <c r="D185" s="44"/>
      <c r="E185" s="44"/>
      <c r="F185" s="44"/>
      <c r="H185" s="30"/>
    </row>
    <row r="186" spans="4:8" ht="12.75">
      <c r="D186" s="44"/>
      <c r="E186" s="44"/>
      <c r="F186" s="44"/>
      <c r="H186" s="30"/>
    </row>
    <row r="187" spans="4:8" ht="12.75">
      <c r="D187" s="44"/>
      <c r="E187" s="44"/>
      <c r="F187" s="44"/>
      <c r="H187" s="30"/>
    </row>
    <row r="188" spans="4:8" ht="12.75">
      <c r="D188" s="44"/>
      <c r="E188" s="44"/>
      <c r="F188" s="44"/>
      <c r="H188" s="30"/>
    </row>
    <row r="189" spans="4:8" ht="12.75">
      <c r="D189" s="44"/>
      <c r="E189" s="44"/>
      <c r="F189" s="44"/>
      <c r="H189" s="30"/>
    </row>
    <row r="190" spans="4:8" ht="12.75">
      <c r="D190" s="44"/>
      <c r="E190" s="44"/>
      <c r="F190" s="44"/>
      <c r="H190" s="30"/>
    </row>
    <row r="191" spans="4:8" ht="12.75">
      <c r="D191" s="44"/>
      <c r="E191" s="44"/>
      <c r="F191" s="44"/>
      <c r="H191" s="30"/>
    </row>
    <row r="192" spans="4:8" ht="12.75">
      <c r="D192" s="44"/>
      <c r="E192" s="44"/>
      <c r="F192" s="44"/>
      <c r="H192" s="30"/>
    </row>
    <row r="193" spans="4:8" ht="12.75">
      <c r="D193" s="44"/>
      <c r="E193" s="44"/>
      <c r="F193" s="44"/>
      <c r="H193" s="30"/>
    </row>
    <row r="194" spans="4:8" ht="12.75">
      <c r="D194" s="44"/>
      <c r="E194" s="44"/>
      <c r="F194" s="44"/>
      <c r="H194" s="30"/>
    </row>
    <row r="195" spans="4:8" ht="12.75">
      <c r="D195" s="44"/>
      <c r="E195" s="44"/>
      <c r="F195" s="44"/>
      <c r="H195" s="30"/>
    </row>
    <row r="196" spans="4:8" ht="12.75">
      <c r="D196" s="44"/>
      <c r="E196" s="44"/>
      <c r="F196" s="44"/>
      <c r="H196" s="30"/>
    </row>
    <row r="197" spans="4:8" ht="12.75">
      <c r="D197" s="44"/>
      <c r="E197" s="44"/>
      <c r="F197" s="44"/>
      <c r="H197" s="30"/>
    </row>
    <row r="198" spans="4:8" ht="12.75">
      <c r="D198" s="44"/>
      <c r="E198" s="44"/>
      <c r="F198" s="44"/>
      <c r="H198" s="30"/>
    </row>
    <row r="199" spans="4:8" ht="12.75">
      <c r="D199" s="44"/>
      <c r="E199" s="44"/>
      <c r="F199" s="44"/>
      <c r="H199" s="30"/>
    </row>
    <row r="200" spans="4:8" ht="12.75">
      <c r="D200" s="44"/>
      <c r="E200" s="44"/>
      <c r="F200" s="44"/>
      <c r="H200" s="30"/>
    </row>
    <row r="201" spans="4:8" ht="12.75">
      <c r="D201" s="44"/>
      <c r="E201" s="44"/>
      <c r="F201" s="44"/>
      <c r="H201" s="30"/>
    </row>
    <row r="202" spans="4:8" ht="12.75">
      <c r="D202" s="44"/>
      <c r="E202" s="44"/>
      <c r="F202" s="44"/>
      <c r="H202" s="30"/>
    </row>
    <row r="203" spans="4:8" ht="12.75">
      <c r="D203" s="44"/>
      <c r="E203" s="44"/>
      <c r="F203" s="44"/>
      <c r="H203" s="30"/>
    </row>
    <row r="204" spans="4:8" ht="12.75">
      <c r="D204" s="44"/>
      <c r="E204" s="44"/>
      <c r="F204" s="44"/>
      <c r="H204" s="30"/>
    </row>
    <row r="205" spans="4:8" ht="12.75">
      <c r="D205" s="44"/>
      <c r="E205" s="44"/>
      <c r="F205" s="44"/>
      <c r="H205" s="30"/>
    </row>
    <row r="206" spans="4:8" ht="12.75">
      <c r="D206" s="44"/>
      <c r="E206" s="44"/>
      <c r="F206" s="44"/>
      <c r="H206" s="30"/>
    </row>
    <row r="207" spans="4:8" ht="12.75">
      <c r="D207" s="44"/>
      <c r="E207" s="44"/>
      <c r="F207" s="44"/>
      <c r="H207" s="30"/>
    </row>
    <row r="208" spans="4:8" ht="12.75">
      <c r="D208" s="44"/>
      <c r="E208" s="44"/>
      <c r="F208" s="44"/>
      <c r="H208" s="30"/>
    </row>
    <row r="209" spans="4:8" ht="12.75">
      <c r="D209" s="44"/>
      <c r="E209" s="44"/>
      <c r="F209" s="44"/>
      <c r="H209" s="30"/>
    </row>
    <row r="210" spans="4:8" ht="12.75">
      <c r="D210" s="44"/>
      <c r="E210" s="44"/>
      <c r="F210" s="44"/>
      <c r="H210" s="30"/>
    </row>
    <row r="211" spans="4:8" ht="12.75">
      <c r="D211" s="44"/>
      <c r="E211" s="44"/>
      <c r="F211" s="44"/>
      <c r="H211" s="30"/>
    </row>
    <row r="212" spans="4:8" ht="12.75">
      <c r="D212" s="44"/>
      <c r="E212" s="44"/>
      <c r="F212" s="44"/>
      <c r="H212" s="30"/>
    </row>
    <row r="213" spans="4:8" ht="12.75">
      <c r="D213" s="44"/>
      <c r="E213" s="44"/>
      <c r="F213" s="44"/>
      <c r="H213" s="30"/>
    </row>
    <row r="214" spans="4:8" ht="12.75">
      <c r="D214" s="44"/>
      <c r="E214" s="44"/>
      <c r="F214" s="44"/>
      <c r="H214" s="30"/>
    </row>
    <row r="215" spans="4:8" ht="12.75">
      <c r="D215" s="44"/>
      <c r="E215" s="44"/>
      <c r="F215" s="44"/>
      <c r="H215" s="30"/>
    </row>
    <row r="216" spans="4:8" ht="12.75">
      <c r="D216" s="44"/>
      <c r="E216" s="44"/>
      <c r="F216" s="44"/>
      <c r="H216" s="30"/>
    </row>
    <row r="217" spans="4:8" ht="12.75">
      <c r="D217" s="44"/>
      <c r="E217" s="44"/>
      <c r="F217" s="44"/>
      <c r="H217" s="30"/>
    </row>
    <row r="218" spans="4:8" ht="12.75">
      <c r="D218" s="44"/>
      <c r="E218" s="44"/>
      <c r="F218" s="44"/>
      <c r="H218" s="30"/>
    </row>
    <row r="219" spans="4:8" ht="12.75">
      <c r="D219" s="44"/>
      <c r="E219" s="44"/>
      <c r="F219" s="44"/>
      <c r="H219" s="30"/>
    </row>
    <row r="220" spans="4:8" ht="12.75">
      <c r="D220" s="44"/>
      <c r="E220" s="44"/>
      <c r="F220" s="44"/>
      <c r="H220" s="30"/>
    </row>
    <row r="221" spans="4:8" ht="12.75">
      <c r="D221" s="44"/>
      <c r="E221" s="44"/>
      <c r="F221" s="44"/>
      <c r="H221" s="30"/>
    </row>
    <row r="222" spans="4:8" ht="12.75">
      <c r="D222" s="44"/>
      <c r="E222" s="44"/>
      <c r="F222" s="44"/>
      <c r="H222" s="30"/>
    </row>
    <row r="223" spans="4:8" ht="12.75">
      <c r="D223" s="44"/>
      <c r="E223" s="44"/>
      <c r="F223" s="44"/>
      <c r="H223" s="30"/>
    </row>
    <row r="224" spans="4:8" ht="12.75">
      <c r="D224" s="44"/>
      <c r="E224" s="44"/>
      <c r="F224" s="44"/>
      <c r="H224" s="30"/>
    </row>
    <row r="225" spans="4:8" ht="12.75">
      <c r="D225" s="44"/>
      <c r="E225" s="44"/>
      <c r="F225" s="44"/>
      <c r="H225" s="30"/>
    </row>
    <row r="226" spans="4:8" ht="12.75">
      <c r="D226" s="44"/>
      <c r="E226" s="44"/>
      <c r="F226" s="44"/>
      <c r="H226" s="30"/>
    </row>
    <row r="227" spans="4:8" ht="12.75">
      <c r="D227" s="44"/>
      <c r="E227" s="44"/>
      <c r="F227" s="44"/>
      <c r="H227" s="30"/>
    </row>
    <row r="228" spans="4:8" ht="12.75">
      <c r="D228" s="44"/>
      <c r="E228" s="44"/>
      <c r="F228" s="44"/>
      <c r="H228" s="30"/>
    </row>
    <row r="229" spans="4:8" ht="12.75">
      <c r="D229" s="44"/>
      <c r="E229" s="44"/>
      <c r="F229" s="44"/>
      <c r="H229" s="30"/>
    </row>
    <row r="230" spans="4:8" ht="12.75">
      <c r="D230" s="43"/>
      <c r="E230" s="43"/>
      <c r="F230" s="43"/>
      <c r="H230" s="30"/>
    </row>
    <row r="231" spans="4:8" ht="12.75">
      <c r="D231" s="43"/>
      <c r="E231" s="43"/>
      <c r="F231" s="43"/>
      <c r="H231" s="30"/>
    </row>
    <row r="232" spans="4:8" ht="12.75">
      <c r="D232" s="43"/>
      <c r="E232" s="43"/>
      <c r="F232" s="43"/>
      <c r="H232" s="30"/>
    </row>
    <row r="233" spans="4:8" ht="12.75">
      <c r="D233" s="43"/>
      <c r="E233" s="43"/>
      <c r="F233" s="43"/>
      <c r="H233" s="30"/>
    </row>
    <row r="234" spans="4:8" ht="12.75">
      <c r="D234" s="43"/>
      <c r="E234" s="43"/>
      <c r="F234" s="43"/>
      <c r="H234" s="30"/>
    </row>
    <row r="235" spans="4:8" ht="12.75">
      <c r="D235" s="43"/>
      <c r="E235" s="43"/>
      <c r="F235" s="43"/>
      <c r="H235" s="30"/>
    </row>
    <row r="236" spans="4:8" ht="12.75">
      <c r="D236" s="43"/>
      <c r="E236" s="43"/>
      <c r="F236" s="43"/>
      <c r="H236" s="30"/>
    </row>
    <row r="237" spans="4:8" ht="12.75">
      <c r="D237" s="43"/>
      <c r="E237" s="43"/>
      <c r="F237" s="43"/>
      <c r="H237" s="30"/>
    </row>
    <row r="238" spans="4:8" ht="12.75">
      <c r="D238" s="43"/>
      <c r="E238" s="43"/>
      <c r="F238" s="43"/>
      <c r="H238" s="30"/>
    </row>
    <row r="239" spans="4:8" ht="12.75">
      <c r="D239" s="43"/>
      <c r="E239" s="43"/>
      <c r="F239" s="43"/>
      <c r="H239" s="30"/>
    </row>
    <row r="240" spans="4:8" ht="12.75">
      <c r="D240" s="43"/>
      <c r="E240" s="43"/>
      <c r="F240" s="43"/>
      <c r="H240" s="30"/>
    </row>
    <row r="241" spans="4:8" ht="12.75">
      <c r="D241" s="43"/>
      <c r="E241" s="43"/>
      <c r="F241" s="43"/>
      <c r="H241" s="30"/>
    </row>
    <row r="242" spans="4:8" ht="12.75">
      <c r="D242" s="43"/>
      <c r="E242" s="43"/>
      <c r="F242" s="43"/>
      <c r="H242" s="30"/>
    </row>
    <row r="243" spans="4:8" ht="12.75">
      <c r="D243" s="43"/>
      <c r="E243" s="43"/>
      <c r="F243" s="43"/>
      <c r="H243" s="30"/>
    </row>
    <row r="244" spans="4:8" ht="12.75">
      <c r="D244" s="43"/>
      <c r="E244" s="43"/>
      <c r="F244" s="43"/>
      <c r="H244" s="30"/>
    </row>
    <row r="245" spans="4:8" ht="12.75">
      <c r="D245" s="43"/>
      <c r="E245" s="43"/>
      <c r="F245" s="43"/>
      <c r="H245" s="30"/>
    </row>
    <row r="246" spans="4:8" ht="12.75">
      <c r="D246" s="43"/>
      <c r="E246" s="43"/>
      <c r="F246" s="43"/>
      <c r="H246" s="30"/>
    </row>
    <row r="247" spans="4:8" ht="12.75">
      <c r="D247" s="43"/>
      <c r="E247" s="43"/>
      <c r="F247" s="43"/>
      <c r="H247" s="30"/>
    </row>
    <row r="248" spans="4:8" ht="12.75">
      <c r="D248" s="43"/>
      <c r="E248" s="43"/>
      <c r="F248" s="43"/>
      <c r="H248" s="30"/>
    </row>
    <row r="249" spans="4:8" ht="12.75">
      <c r="D249" s="43"/>
      <c r="E249" s="43"/>
      <c r="F249" s="43"/>
      <c r="H249" s="30"/>
    </row>
    <row r="250" spans="4:8" ht="12.75">
      <c r="D250" s="43"/>
      <c r="E250" s="43"/>
      <c r="F250" s="43"/>
      <c r="H250" s="30"/>
    </row>
    <row r="251" spans="4:8" ht="12.75">
      <c r="D251" s="43"/>
      <c r="E251" s="43"/>
      <c r="F251" s="43"/>
      <c r="H251" s="30"/>
    </row>
    <row r="252" spans="4:8" ht="12.75">
      <c r="D252" s="43"/>
      <c r="E252" s="43"/>
      <c r="F252" s="43"/>
      <c r="H252" s="30"/>
    </row>
    <row r="253" spans="4:8" ht="12.75">
      <c r="D253" s="43"/>
      <c r="E253" s="43"/>
      <c r="F253" s="43"/>
      <c r="H253" s="30"/>
    </row>
    <row r="254" spans="4:8" ht="12.75">
      <c r="D254" s="43"/>
      <c r="E254" s="43"/>
      <c r="F254" s="43"/>
      <c r="H254" s="30"/>
    </row>
    <row r="255" spans="4:8" ht="12.75">
      <c r="D255" s="43"/>
      <c r="E255" s="43"/>
      <c r="F255" s="43"/>
      <c r="H255" s="30"/>
    </row>
    <row r="256" spans="4:6" ht="12.75">
      <c r="D256" s="43"/>
      <c r="E256" s="43"/>
      <c r="F256" s="43"/>
    </row>
    <row r="257" spans="4:6" ht="12.75">
      <c r="D257" s="43"/>
      <c r="E257" s="43"/>
      <c r="F257" s="43"/>
    </row>
    <row r="258" spans="4:6" ht="12.75">
      <c r="D258" s="43"/>
      <c r="E258" s="43"/>
      <c r="F258" s="43"/>
    </row>
    <row r="259" spans="4:6" ht="12.75">
      <c r="D259" s="43"/>
      <c r="E259" s="43"/>
      <c r="F259" s="43"/>
    </row>
    <row r="260" spans="4:6" ht="12.75">
      <c r="D260" s="43"/>
      <c r="E260" s="43"/>
      <c r="F260" s="43"/>
    </row>
    <row r="261" spans="4:6" ht="12.75">
      <c r="D261" s="43"/>
      <c r="E261" s="43"/>
      <c r="F261" s="43"/>
    </row>
    <row r="262" spans="4:6" ht="12.75">
      <c r="D262" s="43"/>
      <c r="E262" s="43"/>
      <c r="F262" s="43"/>
    </row>
    <row r="263" spans="4:6" ht="12.75">
      <c r="D263" s="43"/>
      <c r="E263" s="43"/>
      <c r="F263" s="43"/>
    </row>
    <row r="264" spans="4:6" ht="12.75">
      <c r="D264" s="43"/>
      <c r="E264" s="43"/>
      <c r="F264" s="43"/>
    </row>
  </sheetData>
  <sheetProtection/>
  <mergeCells count="2">
    <mergeCell ref="A1:H1"/>
    <mergeCell ref="A2:H2"/>
  </mergeCells>
  <printOptions horizontalCentered="1"/>
  <pageMargins left="0.1968503937007874" right="0.1968503937007874" top="0.7874015748031497" bottom="0.3937007874015748" header="0.11811023622047245" footer="0.1968503937007874"/>
  <pageSetup fitToHeight="0" fitToWidth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31">
      <selection activeCell="F50" sqref="F50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42.421875" style="0" customWidth="1"/>
    <col min="4" max="4" width="14.28125" style="0" customWidth="1"/>
    <col min="5" max="5" width="14.140625" style="0" customWidth="1"/>
    <col min="6" max="6" width="14.8515625" style="0" customWidth="1"/>
    <col min="7" max="8" width="9.57421875" style="0" customWidth="1"/>
    <col min="9" max="9" width="0.2890625" style="0" hidden="1" customWidth="1"/>
    <col min="10" max="10" width="0.13671875" style="0" hidden="1" customWidth="1"/>
  </cols>
  <sheetData>
    <row r="1" spans="1:8" ht="30" customHeight="1">
      <c r="A1" s="237" t="s">
        <v>1</v>
      </c>
      <c r="B1" s="237"/>
      <c r="C1" s="237"/>
      <c r="D1" s="237"/>
      <c r="E1" s="237"/>
      <c r="F1" s="237"/>
      <c r="G1" s="237"/>
      <c r="H1" s="237"/>
    </row>
    <row r="2" spans="1:8" ht="27.75" customHeight="1" thickBot="1">
      <c r="A2" s="238" t="s">
        <v>136</v>
      </c>
      <c r="B2" s="238"/>
      <c r="C2" s="238"/>
      <c r="D2" s="238"/>
      <c r="E2" s="238"/>
      <c r="F2" s="238"/>
      <c r="G2" s="238"/>
      <c r="H2" s="238"/>
    </row>
    <row r="3" spans="1:8" ht="52.5" customHeight="1">
      <c r="A3" s="131"/>
      <c r="B3" s="132"/>
      <c r="C3" s="133" t="s">
        <v>137</v>
      </c>
      <c r="D3" s="134" t="s">
        <v>226</v>
      </c>
      <c r="E3" s="135" t="s">
        <v>234</v>
      </c>
      <c r="F3" s="136" t="s">
        <v>227</v>
      </c>
      <c r="G3" s="136" t="s">
        <v>127</v>
      </c>
      <c r="H3" s="137" t="s">
        <v>127</v>
      </c>
    </row>
    <row r="4" spans="1:8" ht="12.75" customHeight="1" thickBot="1">
      <c r="A4" s="138"/>
      <c r="B4" s="139"/>
      <c r="C4" s="140">
        <v>1</v>
      </c>
      <c r="D4" s="140">
        <v>2</v>
      </c>
      <c r="E4" s="140">
        <v>3</v>
      </c>
      <c r="F4" s="141">
        <v>4</v>
      </c>
      <c r="G4" s="142" t="s">
        <v>128</v>
      </c>
      <c r="H4" s="143" t="s">
        <v>129</v>
      </c>
    </row>
    <row r="5" spans="1:8" ht="25.5" customHeight="1">
      <c r="A5" s="144"/>
      <c r="B5" s="145"/>
      <c r="C5" s="146" t="s">
        <v>142</v>
      </c>
      <c r="D5" s="147">
        <f>SUM(D6+D9+D16+D20+D27)</f>
        <v>2202658.5500000003</v>
      </c>
      <c r="E5" s="147">
        <f>SUM(E6+E9+E16+E20+E27+E24)</f>
        <v>2202359.84</v>
      </c>
      <c r="F5" s="147">
        <f>F6+F9+F16+F20+F27+F24</f>
        <v>2160518.6600000006</v>
      </c>
      <c r="G5" s="148">
        <f>_xlfn.IFERROR(F5/D5*100,"-")</f>
        <v>98.08686235095314</v>
      </c>
      <c r="H5" s="149">
        <f aca="true" t="shared" si="0" ref="H5:H30">F5/E5*100</f>
        <v>98.10016604734314</v>
      </c>
    </row>
    <row r="6" spans="1:8" ht="25.5" customHeight="1">
      <c r="A6" s="150">
        <v>1</v>
      </c>
      <c r="B6" s="151"/>
      <c r="C6" s="152" t="s">
        <v>138</v>
      </c>
      <c r="D6" s="153">
        <f aca="true" t="shared" si="1" ref="D6:F7">SUM(D7)</f>
        <v>118123.3</v>
      </c>
      <c r="E6" s="153">
        <f t="shared" si="1"/>
        <v>103505.84</v>
      </c>
      <c r="F6" s="153">
        <f t="shared" si="1"/>
        <v>103505.84</v>
      </c>
      <c r="G6" s="154">
        <f>_xlfn.IFERROR(F6/D6*100,"-")</f>
        <v>87.62525259622784</v>
      </c>
      <c r="H6" s="155">
        <f t="shared" si="0"/>
        <v>100</v>
      </c>
    </row>
    <row r="7" spans="1:8" ht="25.5" customHeight="1">
      <c r="A7" s="156"/>
      <c r="B7" s="116">
        <v>112</v>
      </c>
      <c r="C7" s="116" t="s">
        <v>139</v>
      </c>
      <c r="D7" s="117">
        <f t="shared" si="1"/>
        <v>118123.3</v>
      </c>
      <c r="E7" s="117">
        <f t="shared" si="1"/>
        <v>103505.84</v>
      </c>
      <c r="F7" s="117">
        <f t="shared" si="1"/>
        <v>103505.84</v>
      </c>
      <c r="G7" s="123">
        <f aca="true" t="shared" si="2" ref="G7:G30">_xlfn.IFERROR(F7/D7*100,"-")</f>
        <v>87.62525259622784</v>
      </c>
      <c r="H7" s="157">
        <f t="shared" si="0"/>
        <v>100</v>
      </c>
    </row>
    <row r="8" spans="1:8" ht="26.25" customHeight="1">
      <c r="A8" s="156"/>
      <c r="B8" s="119">
        <v>671</v>
      </c>
      <c r="C8" s="119" t="s">
        <v>197</v>
      </c>
      <c r="D8" s="121">
        <v>118123.3</v>
      </c>
      <c r="E8" s="121">
        <v>103505.84</v>
      </c>
      <c r="F8" s="121">
        <v>103505.84</v>
      </c>
      <c r="G8" s="123">
        <f t="shared" si="2"/>
        <v>87.62525259622784</v>
      </c>
      <c r="H8" s="158">
        <f t="shared" si="0"/>
        <v>100</v>
      </c>
    </row>
    <row r="9" spans="1:8" s="161" customFormat="1" ht="26.25" customHeight="1">
      <c r="A9" s="150">
        <v>3</v>
      </c>
      <c r="B9" s="159"/>
      <c r="C9" s="159" t="s">
        <v>198</v>
      </c>
      <c r="D9" s="160">
        <f>SUM(D10)</f>
        <v>540412.7</v>
      </c>
      <c r="E9" s="160">
        <f>SUM(E10)</f>
        <v>641202</v>
      </c>
      <c r="F9" s="160">
        <f>SUM(F10)</f>
        <v>680028.99</v>
      </c>
      <c r="G9" s="154">
        <f t="shared" si="2"/>
        <v>125.83512378595101</v>
      </c>
      <c r="H9" s="155">
        <f t="shared" si="0"/>
        <v>106.05534449362291</v>
      </c>
    </row>
    <row r="10" spans="1:8" s="161" customFormat="1" ht="26.25" customHeight="1">
      <c r="A10" s="156"/>
      <c r="B10" s="116">
        <v>311</v>
      </c>
      <c r="C10" s="116" t="s">
        <v>199</v>
      </c>
      <c r="D10" s="117">
        <f>SUM(D11:D15)</f>
        <v>540412.7</v>
      </c>
      <c r="E10" s="117">
        <f>SUM(E11:E15)</f>
        <v>641202</v>
      </c>
      <c r="F10" s="117">
        <f>SUM(F11:F15)</f>
        <v>680028.99</v>
      </c>
      <c r="G10" s="123">
        <f t="shared" si="2"/>
        <v>125.83512378595101</v>
      </c>
      <c r="H10" s="157">
        <f t="shared" si="0"/>
        <v>106.05534449362291</v>
      </c>
    </row>
    <row r="11" spans="1:8" ht="26.25" customHeight="1">
      <c r="A11" s="156"/>
      <c r="B11" s="119">
        <v>6413</v>
      </c>
      <c r="C11" s="119" t="s">
        <v>23</v>
      </c>
      <c r="D11" s="121">
        <v>2.35</v>
      </c>
      <c r="E11" s="121">
        <v>0</v>
      </c>
      <c r="F11" s="121">
        <v>0.66</v>
      </c>
      <c r="G11" s="123">
        <f t="shared" si="2"/>
        <v>28.085106382978726</v>
      </c>
      <c r="H11" s="158" t="e">
        <f t="shared" si="0"/>
        <v>#DIV/0!</v>
      </c>
    </row>
    <row r="12" spans="1:8" ht="26.25" customHeight="1">
      <c r="A12" s="156"/>
      <c r="B12" s="119">
        <v>6414</v>
      </c>
      <c r="C12" s="119" t="s">
        <v>25</v>
      </c>
      <c r="D12" s="121">
        <v>0</v>
      </c>
      <c r="E12" s="121">
        <v>133</v>
      </c>
      <c r="F12" s="121">
        <v>0</v>
      </c>
      <c r="G12" s="123" t="str">
        <f t="shared" si="2"/>
        <v>-</v>
      </c>
      <c r="H12" s="158">
        <f t="shared" si="0"/>
        <v>0</v>
      </c>
    </row>
    <row r="13" spans="1:8" ht="26.25" customHeight="1">
      <c r="A13" s="156"/>
      <c r="B13" s="119">
        <v>6415</v>
      </c>
      <c r="C13" s="119" t="s">
        <v>95</v>
      </c>
      <c r="D13" s="121">
        <v>0</v>
      </c>
      <c r="E13" s="121">
        <v>0</v>
      </c>
      <c r="F13" s="121">
        <v>0</v>
      </c>
      <c r="G13" s="123" t="str">
        <f t="shared" si="2"/>
        <v>-</v>
      </c>
      <c r="H13" s="158" t="e">
        <f t="shared" si="0"/>
        <v>#DIV/0!</v>
      </c>
    </row>
    <row r="14" spans="1:8" ht="26.25" customHeight="1">
      <c r="A14" s="156"/>
      <c r="B14" s="119">
        <v>6615</v>
      </c>
      <c r="C14" s="119" t="s">
        <v>181</v>
      </c>
      <c r="D14" s="121">
        <v>538258.21</v>
      </c>
      <c r="E14" s="121">
        <v>637069</v>
      </c>
      <c r="F14" s="121">
        <v>679556.34</v>
      </c>
      <c r="G14" s="123">
        <f t="shared" si="2"/>
        <v>126.25099392352975</v>
      </c>
      <c r="H14" s="158">
        <f t="shared" si="0"/>
        <v>106.66918967961084</v>
      </c>
    </row>
    <row r="15" spans="1:8" ht="26.25" customHeight="1">
      <c r="A15" s="156"/>
      <c r="B15" s="119">
        <v>6831</v>
      </c>
      <c r="C15" s="119" t="s">
        <v>124</v>
      </c>
      <c r="D15" s="121">
        <v>2152.14</v>
      </c>
      <c r="E15" s="121">
        <v>4000</v>
      </c>
      <c r="F15" s="121">
        <v>471.99</v>
      </c>
      <c r="G15" s="123">
        <f t="shared" si="2"/>
        <v>21.931194067300456</v>
      </c>
      <c r="H15" s="158">
        <f t="shared" si="0"/>
        <v>11.799750000000001</v>
      </c>
    </row>
    <row r="16" spans="1:8" s="161" customFormat="1" ht="26.25" customHeight="1">
      <c r="A16" s="150">
        <v>4</v>
      </c>
      <c r="B16" s="159"/>
      <c r="C16" s="159" t="s">
        <v>200</v>
      </c>
      <c r="D16" s="160">
        <f>SUM(D17)</f>
        <v>1399769.1900000002</v>
      </c>
      <c r="E16" s="160">
        <f>SUM(E17)</f>
        <v>1279634</v>
      </c>
      <c r="F16" s="160">
        <f>SUM(F17)</f>
        <v>1241232.54</v>
      </c>
      <c r="G16" s="154">
        <f t="shared" si="2"/>
        <v>88.67408633276175</v>
      </c>
      <c r="H16" s="155">
        <f t="shared" si="0"/>
        <v>96.999027847025</v>
      </c>
    </row>
    <row r="17" spans="1:8" s="161" customFormat="1" ht="26.25" customHeight="1">
      <c r="A17" s="156"/>
      <c r="B17" s="116">
        <v>431</v>
      </c>
      <c r="C17" s="116" t="s">
        <v>201</v>
      </c>
      <c r="D17" s="117">
        <f>SUM(D18:D19)</f>
        <v>1399769.1900000002</v>
      </c>
      <c r="E17" s="117">
        <f>SUM(E18:E19)</f>
        <v>1279634</v>
      </c>
      <c r="F17" s="117">
        <f>SUM(F18:F19)</f>
        <v>1241232.54</v>
      </c>
      <c r="G17" s="123">
        <f t="shared" si="2"/>
        <v>88.67408633276175</v>
      </c>
      <c r="H17" s="157">
        <f t="shared" si="0"/>
        <v>96.999027847025</v>
      </c>
    </row>
    <row r="18" spans="1:8" ht="26.25" customHeight="1">
      <c r="A18" s="156"/>
      <c r="B18" s="119">
        <v>6526</v>
      </c>
      <c r="C18" s="119" t="s">
        <v>202</v>
      </c>
      <c r="D18" s="121">
        <v>68543.07</v>
      </c>
      <c r="E18" s="121">
        <v>79634</v>
      </c>
      <c r="F18" s="121">
        <v>76548.12</v>
      </c>
      <c r="G18" s="123">
        <f t="shared" si="2"/>
        <v>111.67886118903047</v>
      </c>
      <c r="H18" s="158">
        <f t="shared" si="0"/>
        <v>96.1249215159354</v>
      </c>
    </row>
    <row r="19" spans="1:8" ht="26.25" customHeight="1">
      <c r="A19" s="156"/>
      <c r="B19" s="119">
        <v>6731</v>
      </c>
      <c r="C19" s="119" t="s">
        <v>187</v>
      </c>
      <c r="D19" s="121">
        <v>1331226.12</v>
      </c>
      <c r="E19" s="121">
        <v>1200000</v>
      </c>
      <c r="F19" s="121">
        <v>1164684.42</v>
      </c>
      <c r="G19" s="123">
        <f t="shared" si="2"/>
        <v>87.48960094022192</v>
      </c>
      <c r="H19" s="158">
        <f t="shared" si="0"/>
        <v>97.05703499999998</v>
      </c>
    </row>
    <row r="20" spans="1:8" ht="25.5" customHeight="1">
      <c r="A20" s="150">
        <v>5</v>
      </c>
      <c r="B20" s="151"/>
      <c r="C20" s="159" t="s">
        <v>140</v>
      </c>
      <c r="D20" s="153">
        <f>SUM(D21)</f>
        <v>138908.99</v>
      </c>
      <c r="E20" s="153">
        <f>SUM(E21)</f>
        <v>130000</v>
      </c>
      <c r="F20" s="153">
        <f>SUM(F21)</f>
        <v>90580.16</v>
      </c>
      <c r="G20" s="154">
        <f t="shared" si="2"/>
        <v>65.20827773637977</v>
      </c>
      <c r="H20" s="155">
        <f t="shared" si="0"/>
        <v>69.67704615384616</v>
      </c>
    </row>
    <row r="21" spans="1:8" ht="39.75" customHeight="1">
      <c r="A21" s="162"/>
      <c r="B21" s="163" t="s">
        <v>203</v>
      </c>
      <c r="C21" s="116" t="s">
        <v>140</v>
      </c>
      <c r="D21" s="124">
        <f>SUM(D22:D23)</f>
        <v>138908.99</v>
      </c>
      <c r="E21" s="124">
        <f>SUM(E22:E23)</f>
        <v>130000</v>
      </c>
      <c r="F21" s="124">
        <f>SUM(F22:F23)</f>
        <v>90580.16</v>
      </c>
      <c r="G21" s="123">
        <f t="shared" si="2"/>
        <v>65.20827773637977</v>
      </c>
      <c r="H21" s="157">
        <f t="shared" si="0"/>
        <v>69.67704615384616</v>
      </c>
    </row>
    <row r="22" spans="1:8" ht="12.75" customHeight="1">
      <c r="A22" s="164"/>
      <c r="B22" s="119">
        <v>6341</v>
      </c>
      <c r="C22" s="119" t="s">
        <v>204</v>
      </c>
      <c r="D22" s="121">
        <v>96296.17</v>
      </c>
      <c r="E22" s="122">
        <v>70000</v>
      </c>
      <c r="F22" s="122">
        <v>31448.04</v>
      </c>
      <c r="G22" s="123">
        <f t="shared" si="2"/>
        <v>32.6576228317284</v>
      </c>
      <c r="H22" s="158">
        <f t="shared" si="0"/>
        <v>44.92577142857143</v>
      </c>
    </row>
    <row r="23" spans="1:8" ht="36.75" customHeight="1">
      <c r="A23" s="164"/>
      <c r="B23" s="119">
        <v>6361</v>
      </c>
      <c r="C23" s="119" t="s">
        <v>205</v>
      </c>
      <c r="D23" s="121">
        <v>42612.82</v>
      </c>
      <c r="E23" s="122">
        <v>60000</v>
      </c>
      <c r="F23" s="122">
        <v>59132.12</v>
      </c>
      <c r="G23" s="123">
        <f t="shared" si="2"/>
        <v>138.76603332048902</v>
      </c>
      <c r="H23" s="158">
        <f t="shared" si="0"/>
        <v>98.55353333333335</v>
      </c>
    </row>
    <row r="24" spans="1:8" ht="25.5" customHeight="1">
      <c r="A24" s="150">
        <v>5</v>
      </c>
      <c r="B24" s="151"/>
      <c r="C24" s="159" t="s">
        <v>238</v>
      </c>
      <c r="D24" s="153">
        <f aca="true" t="shared" si="3" ref="D24:F25">SUM(D25)</f>
        <v>0</v>
      </c>
      <c r="E24" s="153">
        <f t="shared" si="3"/>
        <v>40000</v>
      </c>
      <c r="F24" s="153">
        <f t="shared" si="3"/>
        <v>40487.93</v>
      </c>
      <c r="G24" s="154" t="str">
        <f>_xlfn.IFERROR(F24/D24*100,"-")</f>
        <v>-</v>
      </c>
      <c r="H24" s="155">
        <f>F24/E24*100</f>
        <v>101.219825</v>
      </c>
    </row>
    <row r="25" spans="1:8" ht="39.75" customHeight="1">
      <c r="A25" s="162"/>
      <c r="B25" s="163">
        <v>511</v>
      </c>
      <c r="C25" s="116" t="s">
        <v>238</v>
      </c>
      <c r="D25" s="124">
        <f t="shared" si="3"/>
        <v>0</v>
      </c>
      <c r="E25" s="124">
        <f t="shared" si="3"/>
        <v>40000</v>
      </c>
      <c r="F25" s="124">
        <f t="shared" si="3"/>
        <v>40487.93</v>
      </c>
      <c r="G25" s="123" t="str">
        <f>_xlfn.IFERROR(F25/D25*100,"-")</f>
        <v>-</v>
      </c>
      <c r="H25" s="157">
        <f>F25/E25*100</f>
        <v>101.219825</v>
      </c>
    </row>
    <row r="26" spans="1:8" ht="33" customHeight="1">
      <c r="A26" s="164"/>
      <c r="B26" s="119">
        <v>6381</v>
      </c>
      <c r="C26" s="119" t="s">
        <v>239</v>
      </c>
      <c r="D26" s="121">
        <v>0</v>
      </c>
      <c r="E26" s="122">
        <v>40000</v>
      </c>
      <c r="F26" s="122">
        <v>40487.93</v>
      </c>
      <c r="G26" s="123" t="str">
        <f>_xlfn.IFERROR(F26/D26*100,"-")</f>
        <v>-</v>
      </c>
      <c r="H26" s="158">
        <f>F26/E26*100</f>
        <v>101.219825</v>
      </c>
    </row>
    <row r="27" spans="1:8" ht="36.75" customHeight="1">
      <c r="A27" s="150">
        <v>7</v>
      </c>
      <c r="B27" s="151"/>
      <c r="C27" s="159" t="s">
        <v>141</v>
      </c>
      <c r="D27" s="153">
        <f>SUM(D28)</f>
        <v>5444.37</v>
      </c>
      <c r="E27" s="153">
        <f>SUM(E28)</f>
        <v>8018</v>
      </c>
      <c r="F27" s="153">
        <f>SUM(F28)</f>
        <v>4683.2</v>
      </c>
      <c r="G27" s="165">
        <f t="shared" si="2"/>
        <v>86.01913536368762</v>
      </c>
      <c r="H27" s="166">
        <f t="shared" si="0"/>
        <v>58.40858069343976</v>
      </c>
    </row>
    <row r="28" spans="1:8" s="161" customFormat="1" ht="25.5" customHeight="1">
      <c r="A28" s="156"/>
      <c r="B28" s="116">
        <v>711</v>
      </c>
      <c r="C28" s="116" t="s">
        <v>206</v>
      </c>
      <c r="D28" s="117">
        <f>SUM(D29:D30)</f>
        <v>5444.37</v>
      </c>
      <c r="E28" s="117">
        <f>SUM(E29:E30)</f>
        <v>8018</v>
      </c>
      <c r="F28" s="117">
        <f>SUM(F29:F30)</f>
        <v>4683.2</v>
      </c>
      <c r="G28" s="118">
        <f t="shared" si="2"/>
        <v>86.01913536368762</v>
      </c>
      <c r="H28" s="157">
        <f t="shared" si="0"/>
        <v>58.40858069343976</v>
      </c>
    </row>
    <row r="29" spans="1:8" ht="29.25" customHeight="1">
      <c r="A29" s="164"/>
      <c r="B29" s="119">
        <v>65267</v>
      </c>
      <c r="C29" s="119" t="s">
        <v>207</v>
      </c>
      <c r="D29" s="121">
        <v>5444.37</v>
      </c>
      <c r="E29" s="122">
        <v>3318</v>
      </c>
      <c r="F29" s="122">
        <v>0</v>
      </c>
      <c r="G29" s="123">
        <f t="shared" si="2"/>
        <v>0</v>
      </c>
      <c r="H29" s="158">
        <f t="shared" si="0"/>
        <v>0</v>
      </c>
    </row>
    <row r="30" spans="1:8" ht="24.75" customHeight="1" thickBot="1">
      <c r="A30" s="167"/>
      <c r="B30" s="168">
        <v>7231</v>
      </c>
      <c r="C30" s="169" t="s">
        <v>133</v>
      </c>
      <c r="D30" s="170">
        <v>0</v>
      </c>
      <c r="E30" s="170">
        <v>4700</v>
      </c>
      <c r="F30" s="170">
        <v>4683.2</v>
      </c>
      <c r="G30" s="171" t="str">
        <f t="shared" si="2"/>
        <v>-</v>
      </c>
      <c r="H30" s="172">
        <f t="shared" si="0"/>
        <v>99.64255319148936</v>
      </c>
    </row>
    <row r="31" spans="1:8" ht="24.75" customHeight="1">
      <c r="A31" s="16"/>
      <c r="B31" s="22"/>
      <c r="C31" s="5"/>
      <c r="D31" s="45"/>
      <c r="E31" s="45"/>
      <c r="F31" s="45"/>
      <c r="G31" s="53"/>
      <c r="H31" s="53"/>
    </row>
    <row r="32" spans="1:8" ht="24.75" customHeight="1">
      <c r="A32" s="16"/>
      <c r="B32" s="22"/>
      <c r="C32" s="5"/>
      <c r="D32" s="45"/>
      <c r="E32" s="45"/>
      <c r="F32" s="45"/>
      <c r="G32" s="53"/>
      <c r="H32" s="53"/>
    </row>
    <row r="33" spans="1:8" ht="24.75" customHeight="1">
      <c r="A33" s="16"/>
      <c r="B33" s="22"/>
      <c r="C33" s="5"/>
      <c r="D33" s="45"/>
      <c r="E33" s="45"/>
      <c r="F33" s="45"/>
      <c r="G33" s="53"/>
      <c r="H33" s="53"/>
    </row>
    <row r="34" spans="1:8" ht="24.75" customHeight="1">
      <c r="A34" s="16"/>
      <c r="B34" s="22"/>
      <c r="C34" s="5"/>
      <c r="D34" s="45"/>
      <c r="E34" s="45"/>
      <c r="F34" s="45"/>
      <c r="G34" s="53"/>
      <c r="H34" s="53"/>
    </row>
    <row r="35" spans="1:8" ht="24.75" customHeight="1">
      <c r="A35" s="16"/>
      <c r="B35" s="22"/>
      <c r="C35" s="5"/>
      <c r="D35" s="45"/>
      <c r="E35" s="45"/>
      <c r="F35" s="45"/>
      <c r="G35" s="53"/>
      <c r="H35" s="53"/>
    </row>
    <row r="36" spans="1:8" ht="25.5" customHeight="1">
      <c r="A36" s="173"/>
      <c r="B36" s="173"/>
      <c r="C36" s="174" t="s">
        <v>143</v>
      </c>
      <c r="D36" s="175">
        <f>D37+D49+D90+D104+D127</f>
        <v>2167427.8099999996</v>
      </c>
      <c r="E36" s="175">
        <f>E37+E49+E90+E104+E127+E118</f>
        <v>2189087.84</v>
      </c>
      <c r="F36" s="175">
        <f>F37+F49+F90+F104+F127+F118</f>
        <v>2158757.3800000004</v>
      </c>
      <c r="G36" s="176">
        <f>_xlfn.IFERROR(F36/D36*100,"-")</f>
        <v>99.59996683811124</v>
      </c>
      <c r="H36" s="176">
        <f>_xlfn.IFERROR(F36/E36*100,"-")</f>
        <v>98.61447039968942</v>
      </c>
    </row>
    <row r="37" spans="1:8" ht="25.5" customHeight="1">
      <c r="A37" s="151">
        <v>1</v>
      </c>
      <c r="B37" s="151"/>
      <c r="C37" s="159" t="s">
        <v>138</v>
      </c>
      <c r="D37" s="153">
        <f>D38</f>
        <v>118123.29000000001</v>
      </c>
      <c r="E37" s="153">
        <f>E38</f>
        <v>103505.84</v>
      </c>
      <c r="F37" s="153">
        <f>F38</f>
        <v>103505.84</v>
      </c>
      <c r="G37" s="165">
        <f>_xlfn.IFERROR(F37/D37*100,"-")</f>
        <v>87.62526001434601</v>
      </c>
      <c r="H37" s="165">
        <f>_xlfn.IFERROR(F37/E37*100,"-")</f>
        <v>100</v>
      </c>
    </row>
    <row r="38" spans="1:8" ht="25.5" customHeight="1">
      <c r="A38" s="115"/>
      <c r="B38" s="116">
        <v>112</v>
      </c>
      <c r="C38" s="116" t="s">
        <v>208</v>
      </c>
      <c r="D38" s="124">
        <f>SUM(D39:D48)</f>
        <v>118123.29000000001</v>
      </c>
      <c r="E38" s="124">
        <f>SUM(E39:E48)</f>
        <v>103505.84</v>
      </c>
      <c r="F38" s="124">
        <f>SUM(F39:F48)</f>
        <v>103505.84</v>
      </c>
      <c r="G38" s="118">
        <f aca="true" t="shared" si="4" ref="G38:G108">_xlfn.IFERROR(F38/D38*100,"-")</f>
        <v>87.62526001434601</v>
      </c>
      <c r="H38" s="118">
        <f aca="true" t="shared" si="5" ref="H38:H109">_xlfn.IFERROR(F38/E38*100,"-")</f>
        <v>100</v>
      </c>
    </row>
    <row r="39" spans="1:8" ht="24" customHeight="1">
      <c r="A39" s="120"/>
      <c r="B39" s="127">
        <v>3232</v>
      </c>
      <c r="C39" s="127" t="s">
        <v>209</v>
      </c>
      <c r="D39" s="122">
        <v>4247.13</v>
      </c>
      <c r="E39" s="122">
        <v>0</v>
      </c>
      <c r="F39" s="122">
        <v>0</v>
      </c>
      <c r="G39" s="123">
        <f t="shared" si="4"/>
        <v>0</v>
      </c>
      <c r="H39" s="123" t="str">
        <f t="shared" si="5"/>
        <v>-</v>
      </c>
    </row>
    <row r="40" spans="1:8" ht="24" customHeight="1">
      <c r="A40" s="120"/>
      <c r="B40" s="127">
        <v>3233</v>
      </c>
      <c r="C40" s="127" t="s">
        <v>210</v>
      </c>
      <c r="D40" s="122">
        <v>1990.84</v>
      </c>
      <c r="E40" s="122">
        <v>4000</v>
      </c>
      <c r="F40" s="122">
        <v>4000</v>
      </c>
      <c r="G40" s="123">
        <f t="shared" si="4"/>
        <v>200.92021458278916</v>
      </c>
      <c r="H40" s="123">
        <f t="shared" si="5"/>
        <v>100</v>
      </c>
    </row>
    <row r="41" spans="1:8" ht="24" customHeight="1">
      <c r="A41" s="120"/>
      <c r="B41" s="127">
        <v>3236</v>
      </c>
      <c r="C41" s="127" t="s">
        <v>211</v>
      </c>
      <c r="D41" s="122">
        <v>6636.14</v>
      </c>
      <c r="E41" s="122">
        <v>6600</v>
      </c>
      <c r="F41" s="122">
        <v>6600</v>
      </c>
      <c r="G41" s="123">
        <f t="shared" si="4"/>
        <v>99.45540630547276</v>
      </c>
      <c r="H41" s="123">
        <f t="shared" si="5"/>
        <v>100</v>
      </c>
    </row>
    <row r="42" spans="1:8" ht="25.5" customHeight="1">
      <c r="A42" s="126"/>
      <c r="B42" s="120">
        <v>3239</v>
      </c>
      <c r="C42" s="127" t="s">
        <v>212</v>
      </c>
      <c r="D42" s="122">
        <v>0</v>
      </c>
      <c r="E42" s="122">
        <v>0</v>
      </c>
      <c r="F42" s="122">
        <v>0</v>
      </c>
      <c r="G42" s="123" t="str">
        <f t="shared" si="4"/>
        <v>-</v>
      </c>
      <c r="H42" s="123" t="str">
        <f t="shared" si="5"/>
        <v>-</v>
      </c>
    </row>
    <row r="43" spans="1:8" ht="25.5" customHeight="1">
      <c r="A43" s="126"/>
      <c r="B43" s="120">
        <v>3299</v>
      </c>
      <c r="C43" s="127" t="s">
        <v>71</v>
      </c>
      <c r="D43" s="122">
        <v>0</v>
      </c>
      <c r="E43" s="122">
        <v>0</v>
      </c>
      <c r="F43" s="122">
        <v>0</v>
      </c>
      <c r="G43" s="123" t="str">
        <f t="shared" si="4"/>
        <v>-</v>
      </c>
      <c r="H43" s="123" t="str">
        <f t="shared" si="5"/>
        <v>-</v>
      </c>
    </row>
    <row r="44" spans="1:8" ht="24" customHeight="1">
      <c r="A44" s="120"/>
      <c r="B44" s="127">
        <v>3423</v>
      </c>
      <c r="C44" s="127" t="s">
        <v>213</v>
      </c>
      <c r="D44" s="122">
        <v>2211.16</v>
      </c>
      <c r="E44" s="122">
        <v>3077.34</v>
      </c>
      <c r="F44" s="122">
        <v>3077.34</v>
      </c>
      <c r="G44" s="123">
        <f t="shared" si="4"/>
        <v>139.17310371026974</v>
      </c>
      <c r="H44" s="123">
        <f t="shared" si="5"/>
        <v>100</v>
      </c>
    </row>
    <row r="45" spans="1:8" ht="12.75" customHeight="1">
      <c r="A45" s="126"/>
      <c r="B45" s="120">
        <v>4221</v>
      </c>
      <c r="C45" s="127" t="s">
        <v>75</v>
      </c>
      <c r="D45" s="122">
        <v>1837.35</v>
      </c>
      <c r="E45" s="122">
        <v>0</v>
      </c>
      <c r="F45" s="122">
        <v>0</v>
      </c>
      <c r="G45" s="123">
        <f t="shared" si="4"/>
        <v>0</v>
      </c>
      <c r="H45" s="123" t="str">
        <f t="shared" si="5"/>
        <v>-</v>
      </c>
    </row>
    <row r="46" spans="1:8" ht="12.75" customHeight="1">
      <c r="A46" s="126"/>
      <c r="B46" s="120">
        <v>4224</v>
      </c>
      <c r="C46" s="127" t="s">
        <v>193</v>
      </c>
      <c r="D46" s="122">
        <v>28012.31</v>
      </c>
      <c r="E46" s="122">
        <v>0</v>
      </c>
      <c r="F46" s="122">
        <v>0</v>
      </c>
      <c r="G46" s="123">
        <f t="shared" si="4"/>
        <v>0</v>
      </c>
      <c r="H46" s="123" t="str">
        <f t="shared" si="5"/>
        <v>-</v>
      </c>
    </row>
    <row r="47" spans="1:8" ht="12.75" customHeight="1">
      <c r="A47" s="120"/>
      <c r="B47" s="127">
        <v>4231</v>
      </c>
      <c r="C47" s="127" t="s">
        <v>214</v>
      </c>
      <c r="D47" s="122">
        <v>22310.4</v>
      </c>
      <c r="E47" s="122">
        <v>39816.84</v>
      </c>
      <c r="F47" s="122">
        <v>39816.84</v>
      </c>
      <c r="G47" s="123">
        <f t="shared" si="4"/>
        <v>178.46762048192767</v>
      </c>
      <c r="H47" s="123">
        <f t="shared" si="5"/>
        <v>100</v>
      </c>
    </row>
    <row r="48" spans="1:8" ht="12.75" customHeight="1">
      <c r="A48" s="120"/>
      <c r="B48" s="127">
        <v>5443</v>
      </c>
      <c r="C48" s="127" t="s">
        <v>112</v>
      </c>
      <c r="D48" s="122">
        <v>50877.96</v>
      </c>
      <c r="E48" s="122">
        <v>50011.66</v>
      </c>
      <c r="F48" s="122">
        <v>50011.66</v>
      </c>
      <c r="G48" s="123">
        <f t="shared" si="4"/>
        <v>98.29729808349235</v>
      </c>
      <c r="H48" s="123">
        <f t="shared" si="5"/>
        <v>100</v>
      </c>
    </row>
    <row r="49" spans="1:8" s="161" customFormat="1" ht="24.75" customHeight="1">
      <c r="A49" s="151">
        <v>3</v>
      </c>
      <c r="B49" s="177"/>
      <c r="C49" s="177" t="s">
        <v>198</v>
      </c>
      <c r="D49" s="153">
        <f>SUM(D50)</f>
        <v>739680.1899999996</v>
      </c>
      <c r="E49" s="153">
        <f>SUM(E50)</f>
        <v>627930</v>
      </c>
      <c r="F49" s="153">
        <f>SUM(F50)</f>
        <v>678267.71</v>
      </c>
      <c r="G49" s="165">
        <f t="shared" si="4"/>
        <v>91.69742804657244</v>
      </c>
      <c r="H49" s="165">
        <f t="shared" si="5"/>
        <v>108.01645247081682</v>
      </c>
    </row>
    <row r="50" spans="1:8" s="161" customFormat="1" ht="24.75" customHeight="1">
      <c r="A50" s="115"/>
      <c r="B50" s="126">
        <v>311</v>
      </c>
      <c r="C50" s="126" t="s">
        <v>199</v>
      </c>
      <c r="D50" s="124">
        <f>SUM(D51:D89)</f>
        <v>739680.1899999996</v>
      </c>
      <c r="E50" s="124">
        <f>SUM(E51:E89)</f>
        <v>627930</v>
      </c>
      <c r="F50" s="124">
        <f>SUM(F51:F89)</f>
        <v>678267.71</v>
      </c>
      <c r="G50" s="118">
        <f t="shared" si="4"/>
        <v>91.69742804657244</v>
      </c>
      <c r="H50" s="118">
        <f t="shared" si="5"/>
        <v>108.01645247081682</v>
      </c>
    </row>
    <row r="51" spans="1:8" ht="12.75" customHeight="1">
      <c r="A51" s="120"/>
      <c r="B51" s="127">
        <v>3111</v>
      </c>
      <c r="C51" s="127" t="s">
        <v>85</v>
      </c>
      <c r="D51" s="122">
        <v>288673.83</v>
      </c>
      <c r="E51" s="122">
        <v>201314</v>
      </c>
      <c r="F51" s="122">
        <v>237037.97</v>
      </c>
      <c r="G51" s="123">
        <f t="shared" si="4"/>
        <v>82.11273256048185</v>
      </c>
      <c r="H51" s="123">
        <f t="shared" si="5"/>
        <v>117.74539773686877</v>
      </c>
    </row>
    <row r="52" spans="1:8" ht="12.75" customHeight="1">
      <c r="A52" s="120"/>
      <c r="B52" s="127">
        <v>3113</v>
      </c>
      <c r="C52" s="127" t="s">
        <v>188</v>
      </c>
      <c r="D52" s="122">
        <v>19157.58</v>
      </c>
      <c r="E52" s="122">
        <v>3000</v>
      </c>
      <c r="F52" s="122">
        <v>5389.87</v>
      </c>
      <c r="G52" s="123">
        <f t="shared" si="4"/>
        <v>28.13439902117073</v>
      </c>
      <c r="H52" s="123">
        <f t="shared" si="5"/>
        <v>179.66233333333332</v>
      </c>
    </row>
    <row r="53" spans="1:8" ht="12.75" customHeight="1">
      <c r="A53" s="120"/>
      <c r="B53" s="127">
        <v>3114</v>
      </c>
      <c r="C53" s="127" t="s">
        <v>189</v>
      </c>
      <c r="D53" s="122">
        <v>11474.47</v>
      </c>
      <c r="E53" s="122">
        <v>0</v>
      </c>
      <c r="F53" s="122">
        <v>0</v>
      </c>
      <c r="G53" s="123">
        <f t="shared" si="4"/>
        <v>0</v>
      </c>
      <c r="H53" s="123" t="str">
        <f t="shared" si="5"/>
        <v>-</v>
      </c>
    </row>
    <row r="54" spans="1:8" ht="12.75" customHeight="1">
      <c r="A54" s="120"/>
      <c r="B54" s="127">
        <v>3121</v>
      </c>
      <c r="C54" s="127" t="s">
        <v>12</v>
      </c>
      <c r="D54" s="122">
        <v>36512.53</v>
      </c>
      <c r="E54" s="122">
        <v>39042</v>
      </c>
      <c r="F54" s="122">
        <v>38522</v>
      </c>
      <c r="G54" s="123">
        <f t="shared" si="4"/>
        <v>105.50350797383803</v>
      </c>
      <c r="H54" s="123">
        <f t="shared" si="5"/>
        <v>98.66810101941499</v>
      </c>
    </row>
    <row r="55" spans="1:8" ht="12.75" customHeight="1">
      <c r="A55" s="120"/>
      <c r="B55" s="127">
        <v>3132</v>
      </c>
      <c r="C55" s="127" t="s">
        <v>122</v>
      </c>
      <c r="D55" s="122">
        <v>18114.23</v>
      </c>
      <c r="E55" s="122">
        <v>30000</v>
      </c>
      <c r="F55" s="122">
        <v>25860.91</v>
      </c>
      <c r="G55" s="123">
        <f t="shared" si="4"/>
        <v>142.76571513114277</v>
      </c>
      <c r="H55" s="123">
        <f t="shared" si="5"/>
        <v>86.20303333333334</v>
      </c>
    </row>
    <row r="56" spans="1:8" ht="12.75" customHeight="1">
      <c r="A56" s="120"/>
      <c r="B56" s="127">
        <v>3211</v>
      </c>
      <c r="C56" s="127" t="s">
        <v>60</v>
      </c>
      <c r="D56" s="122">
        <v>4932.41</v>
      </c>
      <c r="E56" s="122">
        <v>5731</v>
      </c>
      <c r="F56" s="122">
        <v>7015.36</v>
      </c>
      <c r="G56" s="123">
        <f t="shared" si="4"/>
        <v>142.229863291981</v>
      </c>
      <c r="H56" s="123">
        <f t="shared" si="5"/>
        <v>122.41074856046063</v>
      </c>
    </row>
    <row r="57" spans="1:8" ht="12.75" customHeight="1">
      <c r="A57" s="120"/>
      <c r="B57" s="127">
        <v>3212</v>
      </c>
      <c r="C57" s="127" t="s">
        <v>61</v>
      </c>
      <c r="D57" s="122">
        <v>10485.1</v>
      </c>
      <c r="E57" s="122">
        <v>2070</v>
      </c>
      <c r="F57" s="122">
        <v>9833.75</v>
      </c>
      <c r="G57" s="123">
        <f t="shared" si="4"/>
        <v>93.78785133189001</v>
      </c>
      <c r="H57" s="123">
        <f t="shared" si="5"/>
        <v>475.0603864734299</v>
      </c>
    </row>
    <row r="58" spans="1:8" ht="12.75" customHeight="1">
      <c r="A58" s="120"/>
      <c r="B58" s="127">
        <v>3213</v>
      </c>
      <c r="C58" s="127" t="s">
        <v>62</v>
      </c>
      <c r="D58" s="122">
        <v>3517.91</v>
      </c>
      <c r="E58" s="122">
        <v>4500</v>
      </c>
      <c r="F58" s="122">
        <v>4937.92</v>
      </c>
      <c r="G58" s="123">
        <f t="shared" si="4"/>
        <v>140.36515999556556</v>
      </c>
      <c r="H58" s="123">
        <f t="shared" si="5"/>
        <v>109.73155555555556</v>
      </c>
    </row>
    <row r="59" spans="1:8" ht="12.75" customHeight="1">
      <c r="A59" s="120"/>
      <c r="B59" s="127">
        <v>3221</v>
      </c>
      <c r="C59" s="127" t="s">
        <v>64</v>
      </c>
      <c r="D59" s="122">
        <v>7216.51</v>
      </c>
      <c r="E59" s="122">
        <v>2643</v>
      </c>
      <c r="F59" s="122">
        <v>2726.05</v>
      </c>
      <c r="G59" s="123">
        <f t="shared" si="4"/>
        <v>37.77518495782587</v>
      </c>
      <c r="H59" s="123">
        <f t="shared" si="5"/>
        <v>103.14226258040107</v>
      </c>
    </row>
    <row r="60" spans="1:8" ht="12.75" customHeight="1">
      <c r="A60" s="120"/>
      <c r="B60" s="127">
        <v>3222</v>
      </c>
      <c r="C60" s="127" t="s">
        <v>190</v>
      </c>
      <c r="D60" s="122">
        <v>42471.3</v>
      </c>
      <c r="E60" s="122">
        <v>73000</v>
      </c>
      <c r="F60" s="122">
        <v>75151.92</v>
      </c>
      <c r="G60" s="123">
        <f t="shared" si="4"/>
        <v>176.94753869083354</v>
      </c>
      <c r="H60" s="123">
        <f t="shared" si="5"/>
        <v>102.94783561643834</v>
      </c>
    </row>
    <row r="61" spans="1:8" ht="12.75" customHeight="1">
      <c r="A61" s="120"/>
      <c r="B61" s="127">
        <v>3223</v>
      </c>
      <c r="C61" s="127" t="s">
        <v>65</v>
      </c>
      <c r="D61" s="122">
        <v>15926.74</v>
      </c>
      <c r="E61" s="122">
        <v>5309</v>
      </c>
      <c r="F61" s="122">
        <v>5309</v>
      </c>
      <c r="G61" s="123">
        <f t="shared" si="4"/>
        <v>33.3338774915645</v>
      </c>
      <c r="H61" s="123">
        <f t="shared" si="5"/>
        <v>100</v>
      </c>
    </row>
    <row r="62" spans="1:8" ht="12.75" customHeight="1">
      <c r="A62" s="120"/>
      <c r="B62" s="127">
        <v>3224</v>
      </c>
      <c r="C62" s="127" t="s">
        <v>101</v>
      </c>
      <c r="D62" s="122">
        <v>201.07</v>
      </c>
      <c r="E62" s="122">
        <v>2598</v>
      </c>
      <c r="F62" s="122">
        <v>1893.8</v>
      </c>
      <c r="G62" s="123">
        <f t="shared" si="4"/>
        <v>941.8610434177152</v>
      </c>
      <c r="H62" s="123">
        <f t="shared" si="5"/>
        <v>72.89453425712085</v>
      </c>
    </row>
    <row r="63" spans="1:8" ht="12.75" customHeight="1">
      <c r="A63" s="120"/>
      <c r="B63" s="127">
        <v>3225</v>
      </c>
      <c r="C63" s="127" t="s">
        <v>215</v>
      </c>
      <c r="D63" s="122">
        <v>6172.2</v>
      </c>
      <c r="E63" s="122">
        <v>4491</v>
      </c>
      <c r="F63" s="122">
        <v>3717.18</v>
      </c>
      <c r="G63" s="123">
        <f t="shared" si="4"/>
        <v>60.22455526392534</v>
      </c>
      <c r="H63" s="123">
        <f t="shared" si="5"/>
        <v>82.76953907815631</v>
      </c>
    </row>
    <row r="64" spans="1:8" ht="12.75" customHeight="1">
      <c r="A64" s="120"/>
      <c r="B64" s="127">
        <v>3227</v>
      </c>
      <c r="C64" s="127" t="s">
        <v>216</v>
      </c>
      <c r="D64" s="122">
        <v>1671.56</v>
      </c>
      <c r="E64" s="122">
        <v>100</v>
      </c>
      <c r="F64" s="122">
        <v>192.04</v>
      </c>
      <c r="G64" s="123">
        <f t="shared" si="4"/>
        <v>11.488669267031995</v>
      </c>
      <c r="H64" s="123">
        <f t="shared" si="5"/>
        <v>192.04</v>
      </c>
    </row>
    <row r="65" spans="1:8" ht="12.75" customHeight="1">
      <c r="A65" s="120"/>
      <c r="B65" s="127">
        <v>3231</v>
      </c>
      <c r="C65" s="127" t="s">
        <v>68</v>
      </c>
      <c r="D65" s="122">
        <v>16532.24</v>
      </c>
      <c r="E65" s="122">
        <v>17105</v>
      </c>
      <c r="F65" s="122">
        <v>16811.1</v>
      </c>
      <c r="G65" s="123">
        <f t="shared" si="4"/>
        <v>101.6867647699283</v>
      </c>
      <c r="H65" s="123">
        <f t="shared" si="5"/>
        <v>98.28178895059924</v>
      </c>
    </row>
    <row r="66" spans="1:8" ht="12.75" customHeight="1">
      <c r="A66" s="120"/>
      <c r="B66" s="127">
        <v>3232</v>
      </c>
      <c r="C66" s="127" t="s">
        <v>37</v>
      </c>
      <c r="D66" s="122">
        <v>10501.85</v>
      </c>
      <c r="E66" s="122">
        <v>6847</v>
      </c>
      <c r="F66" s="122">
        <v>9945.63</v>
      </c>
      <c r="G66" s="123">
        <f t="shared" si="4"/>
        <v>94.7035998419326</v>
      </c>
      <c r="H66" s="123">
        <f t="shared" si="5"/>
        <v>145.25529428946984</v>
      </c>
    </row>
    <row r="67" spans="1:8" ht="12.75" customHeight="1">
      <c r="A67" s="120"/>
      <c r="B67" s="127">
        <v>3233</v>
      </c>
      <c r="C67" s="127" t="s">
        <v>38</v>
      </c>
      <c r="D67" s="122">
        <v>3809.72</v>
      </c>
      <c r="E67" s="122">
        <v>7654</v>
      </c>
      <c r="F67" s="122">
        <v>7612.53</v>
      </c>
      <c r="G67" s="123">
        <f t="shared" si="4"/>
        <v>199.8186218409752</v>
      </c>
      <c r="H67" s="123">
        <f t="shared" si="5"/>
        <v>99.4581917951398</v>
      </c>
    </row>
    <row r="68" spans="1:8" ht="12.75" customHeight="1">
      <c r="A68" s="120"/>
      <c r="B68" s="127">
        <v>3234</v>
      </c>
      <c r="C68" s="127" t="s">
        <v>39</v>
      </c>
      <c r="D68" s="122">
        <v>6128.8</v>
      </c>
      <c r="E68" s="122">
        <v>4950</v>
      </c>
      <c r="F68" s="122">
        <v>4950</v>
      </c>
      <c r="G68" s="123">
        <f t="shared" si="4"/>
        <v>80.76621850933299</v>
      </c>
      <c r="H68" s="123">
        <f t="shared" si="5"/>
        <v>100</v>
      </c>
    </row>
    <row r="69" spans="1:8" ht="12.75" customHeight="1">
      <c r="A69" s="120"/>
      <c r="B69" s="127">
        <v>3239</v>
      </c>
      <c r="C69" s="127" t="s">
        <v>70</v>
      </c>
      <c r="D69" s="122">
        <v>20525.23</v>
      </c>
      <c r="E69" s="122">
        <v>24371</v>
      </c>
      <c r="F69" s="122">
        <v>17190.7</v>
      </c>
      <c r="G69" s="123">
        <f t="shared" si="4"/>
        <v>83.75399447411796</v>
      </c>
      <c r="H69" s="123">
        <f t="shared" si="5"/>
        <v>70.53752410652004</v>
      </c>
    </row>
    <row r="70" spans="1:8" ht="12.75" customHeight="1">
      <c r="A70" s="120"/>
      <c r="B70" s="127">
        <v>3235</v>
      </c>
      <c r="C70" s="127" t="s">
        <v>40</v>
      </c>
      <c r="D70" s="122">
        <v>1263.75</v>
      </c>
      <c r="E70" s="122">
        <v>1538</v>
      </c>
      <c r="F70" s="122">
        <v>1505.09</v>
      </c>
      <c r="G70" s="123">
        <f t="shared" si="4"/>
        <v>119.0971315529179</v>
      </c>
      <c r="H70" s="123">
        <f t="shared" si="5"/>
        <v>97.86020806241872</v>
      </c>
    </row>
    <row r="71" spans="1:8" ht="12.75" customHeight="1">
      <c r="A71" s="120"/>
      <c r="B71" s="127">
        <v>3236</v>
      </c>
      <c r="C71" s="127" t="s">
        <v>211</v>
      </c>
      <c r="D71" s="122">
        <v>37852.2</v>
      </c>
      <c r="E71" s="122">
        <v>38681</v>
      </c>
      <c r="F71" s="122">
        <v>35107.79</v>
      </c>
      <c r="G71" s="123">
        <f t="shared" si="4"/>
        <v>92.74966844727652</v>
      </c>
      <c r="H71" s="123">
        <f t="shared" si="5"/>
        <v>90.76236395129392</v>
      </c>
    </row>
    <row r="72" spans="1:8" ht="12.75" customHeight="1">
      <c r="A72" s="120"/>
      <c r="B72" s="127">
        <v>3237</v>
      </c>
      <c r="C72" s="127" t="s">
        <v>69</v>
      </c>
      <c r="D72" s="122">
        <v>68531.73</v>
      </c>
      <c r="E72" s="122">
        <v>44234</v>
      </c>
      <c r="F72" s="122">
        <v>58668.38</v>
      </c>
      <c r="G72" s="123">
        <f t="shared" si="4"/>
        <v>85.60761562563793</v>
      </c>
      <c r="H72" s="123">
        <f t="shared" si="5"/>
        <v>132.63186688972283</v>
      </c>
    </row>
    <row r="73" spans="1:8" ht="12.75" customHeight="1">
      <c r="A73" s="120"/>
      <c r="B73" s="127">
        <v>3238</v>
      </c>
      <c r="C73" s="127" t="s">
        <v>103</v>
      </c>
      <c r="D73" s="122">
        <v>12298.44</v>
      </c>
      <c r="E73" s="122">
        <v>8000</v>
      </c>
      <c r="F73" s="122">
        <v>8586.62</v>
      </c>
      <c r="G73" s="123">
        <f t="shared" si="4"/>
        <v>69.81877376317647</v>
      </c>
      <c r="H73" s="123">
        <f t="shared" si="5"/>
        <v>107.33275</v>
      </c>
    </row>
    <row r="74" spans="1:8" ht="12.75" customHeight="1">
      <c r="A74" s="120"/>
      <c r="B74" s="127">
        <v>3292</v>
      </c>
      <c r="C74" s="127" t="s">
        <v>72</v>
      </c>
      <c r="D74" s="122">
        <v>13998.59</v>
      </c>
      <c r="E74" s="122">
        <v>17118</v>
      </c>
      <c r="F74" s="122">
        <v>16044.19</v>
      </c>
      <c r="G74" s="123">
        <f t="shared" si="4"/>
        <v>114.61290029924443</v>
      </c>
      <c r="H74" s="123">
        <f t="shared" si="5"/>
        <v>93.72701250146045</v>
      </c>
    </row>
    <row r="75" spans="1:8" ht="12.75" customHeight="1">
      <c r="A75" s="120"/>
      <c r="B75" s="127">
        <v>3293</v>
      </c>
      <c r="C75" s="127" t="s">
        <v>73</v>
      </c>
      <c r="D75" s="122">
        <v>2736.74</v>
      </c>
      <c r="E75" s="122">
        <v>2654</v>
      </c>
      <c r="F75" s="122">
        <v>3193.5</v>
      </c>
      <c r="G75" s="123">
        <f t="shared" si="4"/>
        <v>116.68993035509403</v>
      </c>
      <c r="H75" s="123">
        <f t="shared" si="5"/>
        <v>120.32780708364731</v>
      </c>
    </row>
    <row r="76" spans="1:8" ht="12.75" customHeight="1">
      <c r="A76" s="120"/>
      <c r="B76" s="127">
        <v>3294</v>
      </c>
      <c r="C76" s="127" t="s">
        <v>126</v>
      </c>
      <c r="D76" s="122">
        <v>1485.97</v>
      </c>
      <c r="E76" s="122">
        <v>1327</v>
      </c>
      <c r="F76" s="122">
        <v>1534.8</v>
      </c>
      <c r="G76" s="123">
        <f t="shared" si="4"/>
        <v>103.28606903234923</v>
      </c>
      <c r="H76" s="123">
        <f t="shared" si="5"/>
        <v>115.65938206480783</v>
      </c>
    </row>
    <row r="77" spans="1:8" ht="12.75" customHeight="1">
      <c r="A77" s="120"/>
      <c r="B77" s="127">
        <v>3295</v>
      </c>
      <c r="C77" s="127" t="s">
        <v>104</v>
      </c>
      <c r="D77" s="122">
        <v>982.77</v>
      </c>
      <c r="E77" s="122">
        <v>2598</v>
      </c>
      <c r="F77" s="122">
        <v>1655.34</v>
      </c>
      <c r="G77" s="123">
        <f t="shared" si="4"/>
        <v>168.4361549497848</v>
      </c>
      <c r="H77" s="123">
        <f t="shared" si="5"/>
        <v>63.715935334872974</v>
      </c>
    </row>
    <row r="78" spans="1:8" ht="12.75" customHeight="1">
      <c r="A78" s="120"/>
      <c r="B78" s="127">
        <v>3296</v>
      </c>
      <c r="C78" s="127" t="s">
        <v>125</v>
      </c>
      <c r="D78" s="122">
        <v>2040.3</v>
      </c>
      <c r="E78" s="122">
        <v>0</v>
      </c>
      <c r="F78" s="122">
        <v>0</v>
      </c>
      <c r="G78" s="123">
        <f t="shared" si="4"/>
        <v>0</v>
      </c>
      <c r="H78" s="123" t="str">
        <f t="shared" si="5"/>
        <v>-</v>
      </c>
    </row>
    <row r="79" spans="1:8" ht="12.75" customHeight="1">
      <c r="A79" s="120"/>
      <c r="B79" s="127">
        <v>3299</v>
      </c>
      <c r="C79" s="127" t="s">
        <v>71</v>
      </c>
      <c r="D79" s="122">
        <v>1765.85</v>
      </c>
      <c r="E79" s="122">
        <v>3000</v>
      </c>
      <c r="F79" s="122">
        <v>1071.28</v>
      </c>
      <c r="G79" s="123">
        <f t="shared" si="4"/>
        <v>60.66653453011298</v>
      </c>
      <c r="H79" s="123">
        <f t="shared" si="5"/>
        <v>35.70933333333333</v>
      </c>
    </row>
    <row r="80" spans="1:8" ht="24" customHeight="1">
      <c r="A80" s="120"/>
      <c r="B80" s="127">
        <v>3423</v>
      </c>
      <c r="C80" s="127" t="s">
        <v>213</v>
      </c>
      <c r="D80" s="122">
        <v>7200.85</v>
      </c>
      <c r="E80" s="122">
        <v>9011</v>
      </c>
      <c r="F80" s="122">
        <v>9153.04</v>
      </c>
      <c r="G80" s="123">
        <f t="shared" si="4"/>
        <v>127.11054944902338</v>
      </c>
      <c r="H80" s="123">
        <f t="shared" si="5"/>
        <v>101.57629563866386</v>
      </c>
    </row>
    <row r="81" spans="1:8" ht="12.75" customHeight="1">
      <c r="A81" s="120"/>
      <c r="B81" s="127">
        <v>3431</v>
      </c>
      <c r="C81" s="127" t="s">
        <v>80</v>
      </c>
      <c r="D81" s="122">
        <v>2094.57</v>
      </c>
      <c r="E81" s="122">
        <v>2416</v>
      </c>
      <c r="F81" s="122">
        <v>2197.92</v>
      </c>
      <c r="G81" s="123">
        <f t="shared" si="4"/>
        <v>104.93418696916312</v>
      </c>
      <c r="H81" s="123">
        <f t="shared" si="5"/>
        <v>90.97350993377484</v>
      </c>
    </row>
    <row r="82" spans="1:8" ht="12.75" customHeight="1">
      <c r="A82" s="120"/>
      <c r="B82" s="127">
        <v>3433</v>
      </c>
      <c r="C82" s="127" t="s">
        <v>92</v>
      </c>
      <c r="D82" s="122">
        <v>1237.62</v>
      </c>
      <c r="E82" s="122">
        <v>0</v>
      </c>
      <c r="F82" s="122">
        <v>58.69</v>
      </c>
      <c r="G82" s="123">
        <f t="shared" si="4"/>
        <v>4.742166416185905</v>
      </c>
      <c r="H82" s="123" t="str">
        <f t="shared" si="5"/>
        <v>-</v>
      </c>
    </row>
    <row r="83" spans="1:8" ht="12.75" customHeight="1">
      <c r="A83" s="120"/>
      <c r="B83" s="127">
        <v>3434</v>
      </c>
      <c r="C83" s="127" t="s">
        <v>97</v>
      </c>
      <c r="D83" s="122">
        <v>26.55</v>
      </c>
      <c r="E83" s="122">
        <v>265</v>
      </c>
      <c r="F83" s="122">
        <v>0</v>
      </c>
      <c r="G83" s="123">
        <f t="shared" si="4"/>
        <v>0</v>
      </c>
      <c r="H83" s="123">
        <f t="shared" si="5"/>
        <v>0</v>
      </c>
    </row>
    <row r="84" spans="1:8" ht="12.75" customHeight="1">
      <c r="A84" s="120"/>
      <c r="B84" s="127">
        <v>4221</v>
      </c>
      <c r="C84" s="127" t="s">
        <v>75</v>
      </c>
      <c r="D84" s="122">
        <v>3217.07</v>
      </c>
      <c r="E84" s="122">
        <v>886</v>
      </c>
      <c r="F84" s="122">
        <v>2953.79</v>
      </c>
      <c r="G84" s="123">
        <f t="shared" si="4"/>
        <v>91.81615569446731</v>
      </c>
      <c r="H84" s="123">
        <f t="shared" si="5"/>
        <v>333.38487584650113</v>
      </c>
    </row>
    <row r="85" spans="1:8" ht="12.75" customHeight="1">
      <c r="A85" s="120"/>
      <c r="B85" s="127">
        <v>4223</v>
      </c>
      <c r="C85" s="127" t="s">
        <v>154</v>
      </c>
      <c r="D85" s="122">
        <v>1784.51</v>
      </c>
      <c r="E85" s="122">
        <v>545</v>
      </c>
      <c r="F85" s="122">
        <v>545</v>
      </c>
      <c r="G85" s="123">
        <f t="shared" si="4"/>
        <v>30.54059657833243</v>
      </c>
      <c r="H85" s="123">
        <f t="shared" si="5"/>
        <v>100</v>
      </c>
    </row>
    <row r="86" spans="1:8" ht="12.75" customHeight="1">
      <c r="A86" s="120"/>
      <c r="B86" s="127">
        <v>4224</v>
      </c>
      <c r="C86" s="127" t="s">
        <v>193</v>
      </c>
      <c r="D86" s="122">
        <v>5440.78</v>
      </c>
      <c r="E86" s="122">
        <v>3249</v>
      </c>
      <c r="F86" s="122">
        <v>1530.37</v>
      </c>
      <c r="G86" s="123">
        <f t="shared" si="4"/>
        <v>28.12776844496561</v>
      </c>
      <c r="H86" s="123">
        <f t="shared" si="5"/>
        <v>47.10280086180363</v>
      </c>
    </row>
    <row r="87" spans="1:8" ht="12.75" customHeight="1">
      <c r="A87" s="120"/>
      <c r="B87" s="127">
        <v>4227</v>
      </c>
      <c r="C87" s="127" t="s">
        <v>194</v>
      </c>
      <c r="D87" s="122">
        <v>781.5</v>
      </c>
      <c r="E87" s="122">
        <v>500</v>
      </c>
      <c r="F87" s="122">
        <v>0</v>
      </c>
      <c r="G87" s="123">
        <f t="shared" si="4"/>
        <v>0</v>
      </c>
      <c r="H87" s="123">
        <f t="shared" si="5"/>
        <v>0</v>
      </c>
    </row>
    <row r="88" spans="1:8" ht="12.75" customHeight="1">
      <c r="A88" s="120"/>
      <c r="B88" s="127">
        <v>4231</v>
      </c>
      <c r="C88" s="127" t="s">
        <v>165</v>
      </c>
      <c r="D88" s="122">
        <v>0</v>
      </c>
      <c r="E88" s="122">
        <v>6325.66</v>
      </c>
      <c r="F88" s="122">
        <v>8725.56</v>
      </c>
      <c r="G88" s="123" t="str">
        <f t="shared" si="4"/>
        <v>-</v>
      </c>
      <c r="H88" s="123">
        <f t="shared" si="5"/>
        <v>137.93912413882504</v>
      </c>
    </row>
    <row r="89" spans="1:8" ht="27.75" customHeight="1">
      <c r="A89" s="120"/>
      <c r="B89" s="127">
        <v>5443</v>
      </c>
      <c r="C89" s="127" t="s">
        <v>112</v>
      </c>
      <c r="D89" s="122">
        <v>50915.12</v>
      </c>
      <c r="E89" s="122">
        <v>50857.34</v>
      </c>
      <c r="F89" s="122">
        <v>51638.62</v>
      </c>
      <c r="G89" s="123">
        <f t="shared" si="4"/>
        <v>101.42099242818243</v>
      </c>
      <c r="H89" s="123">
        <f t="shared" si="5"/>
        <v>101.53621876409582</v>
      </c>
    </row>
    <row r="90" spans="1:8" s="161" customFormat="1" ht="27.75" customHeight="1">
      <c r="A90" s="151">
        <v>4</v>
      </c>
      <c r="B90" s="177"/>
      <c r="C90" s="177" t="s">
        <v>217</v>
      </c>
      <c r="D90" s="153">
        <f>SUM(D91)</f>
        <v>1205215.83</v>
      </c>
      <c r="E90" s="153">
        <f>SUM(E91)</f>
        <v>1279634</v>
      </c>
      <c r="F90" s="153">
        <f>SUM(F91)</f>
        <v>1241232.54</v>
      </c>
      <c r="G90" s="165">
        <f t="shared" si="4"/>
        <v>102.98840333021514</v>
      </c>
      <c r="H90" s="165">
        <f t="shared" si="5"/>
        <v>96.999027847025</v>
      </c>
    </row>
    <row r="91" spans="1:8" s="161" customFormat="1" ht="27.75" customHeight="1">
      <c r="A91" s="115"/>
      <c r="B91" s="126">
        <v>431</v>
      </c>
      <c r="C91" s="126" t="s">
        <v>218</v>
      </c>
      <c r="D91" s="124">
        <f>SUM(D92:D103)</f>
        <v>1205215.83</v>
      </c>
      <c r="E91" s="124">
        <f>SUM(E92:E103)</f>
        <v>1279634</v>
      </c>
      <c r="F91" s="124">
        <f>SUM(F92:F103)</f>
        <v>1241232.54</v>
      </c>
      <c r="G91" s="118">
        <f t="shared" si="4"/>
        <v>102.98840333021514</v>
      </c>
      <c r="H91" s="118">
        <f t="shared" si="5"/>
        <v>96.999027847025</v>
      </c>
    </row>
    <row r="92" spans="1:8" s="178" customFormat="1" ht="21.75" customHeight="1">
      <c r="A92" s="120"/>
      <c r="B92" s="127">
        <v>3111</v>
      </c>
      <c r="C92" s="127" t="s">
        <v>85</v>
      </c>
      <c r="D92" s="122">
        <v>465840.01</v>
      </c>
      <c r="E92" s="122">
        <v>660000</v>
      </c>
      <c r="F92" s="122">
        <v>641000</v>
      </c>
      <c r="G92" s="123">
        <f t="shared" si="4"/>
        <v>137.6008900566527</v>
      </c>
      <c r="H92" s="123">
        <f t="shared" si="5"/>
        <v>97.12121212121212</v>
      </c>
    </row>
    <row r="93" spans="1:8" s="178" customFormat="1" ht="21.75" customHeight="1">
      <c r="A93" s="120"/>
      <c r="B93" s="127">
        <v>3113</v>
      </c>
      <c r="C93" s="127" t="s">
        <v>188</v>
      </c>
      <c r="D93" s="122">
        <v>0</v>
      </c>
      <c r="E93" s="122">
        <v>6000</v>
      </c>
      <c r="F93" s="122">
        <v>6000</v>
      </c>
      <c r="G93" s="123" t="str">
        <f t="shared" si="4"/>
        <v>-</v>
      </c>
      <c r="H93" s="123">
        <f t="shared" si="5"/>
        <v>100</v>
      </c>
    </row>
    <row r="94" spans="1:8" s="178" customFormat="1" ht="19.5" customHeight="1">
      <c r="A94" s="120"/>
      <c r="B94" s="127">
        <v>3114</v>
      </c>
      <c r="C94" s="127" t="s">
        <v>189</v>
      </c>
      <c r="D94" s="122">
        <v>29366.09</v>
      </c>
      <c r="E94" s="122">
        <v>40000</v>
      </c>
      <c r="F94" s="122">
        <v>42444.15</v>
      </c>
      <c r="G94" s="123">
        <f t="shared" si="4"/>
        <v>144.53456350504953</v>
      </c>
      <c r="H94" s="123">
        <f t="shared" si="5"/>
        <v>106.110375</v>
      </c>
    </row>
    <row r="95" spans="1:8" s="178" customFormat="1" ht="18" customHeight="1">
      <c r="A95" s="120"/>
      <c r="B95" s="127">
        <v>3132</v>
      </c>
      <c r="C95" s="127" t="s">
        <v>122</v>
      </c>
      <c r="D95" s="122">
        <v>112978.06</v>
      </c>
      <c r="E95" s="122">
        <v>140000</v>
      </c>
      <c r="F95" s="122">
        <v>121662.55</v>
      </c>
      <c r="G95" s="123">
        <f t="shared" si="4"/>
        <v>107.6868818600709</v>
      </c>
      <c r="H95" s="123">
        <f t="shared" si="5"/>
        <v>86.90182142857144</v>
      </c>
    </row>
    <row r="96" spans="1:8" s="178" customFormat="1" ht="18" customHeight="1">
      <c r="A96" s="120"/>
      <c r="B96" s="127">
        <v>3212</v>
      </c>
      <c r="C96" s="127" t="s">
        <v>61</v>
      </c>
      <c r="D96" s="122">
        <v>29595.97</v>
      </c>
      <c r="E96" s="122">
        <v>26545</v>
      </c>
      <c r="F96" s="122">
        <v>26545</v>
      </c>
      <c r="G96" s="123">
        <f t="shared" si="4"/>
        <v>89.69126539863366</v>
      </c>
      <c r="H96" s="123">
        <f t="shared" si="5"/>
        <v>100</v>
      </c>
    </row>
    <row r="97" spans="1:8" s="178" customFormat="1" ht="18" customHeight="1">
      <c r="A97" s="120"/>
      <c r="B97" s="127">
        <v>3221</v>
      </c>
      <c r="C97" s="127" t="s">
        <v>64</v>
      </c>
      <c r="D97" s="122">
        <v>5308.91</v>
      </c>
      <c r="E97" s="122">
        <v>13272</v>
      </c>
      <c r="F97" s="122">
        <v>13272</v>
      </c>
      <c r="G97" s="123">
        <f t="shared" si="4"/>
        <v>249.99482002897017</v>
      </c>
      <c r="H97" s="123">
        <f t="shared" si="5"/>
        <v>100</v>
      </c>
    </row>
    <row r="98" spans="1:8" s="178" customFormat="1" ht="18" customHeight="1">
      <c r="A98" s="120"/>
      <c r="B98" s="127">
        <v>3222</v>
      </c>
      <c r="C98" s="127" t="s">
        <v>190</v>
      </c>
      <c r="D98" s="122">
        <v>504726.57</v>
      </c>
      <c r="E98" s="122">
        <v>322486</v>
      </c>
      <c r="F98" s="122">
        <v>322486</v>
      </c>
      <c r="G98" s="123">
        <f t="shared" si="4"/>
        <v>63.89320855448525</v>
      </c>
      <c r="H98" s="123">
        <f t="shared" si="5"/>
        <v>100</v>
      </c>
    </row>
    <row r="99" spans="1:8" s="178" customFormat="1" ht="18" customHeight="1">
      <c r="A99" s="120"/>
      <c r="B99" s="127">
        <v>3223</v>
      </c>
      <c r="C99" s="127" t="s">
        <v>65</v>
      </c>
      <c r="D99" s="122">
        <v>33740.47</v>
      </c>
      <c r="E99" s="122">
        <v>42636</v>
      </c>
      <c r="F99" s="122">
        <v>31767.16</v>
      </c>
      <c r="G99" s="123">
        <f t="shared" si="4"/>
        <v>94.151504113606</v>
      </c>
      <c r="H99" s="123">
        <f t="shared" si="5"/>
        <v>74.50783375551178</v>
      </c>
    </row>
    <row r="100" spans="1:8" s="178" customFormat="1" ht="18" customHeight="1">
      <c r="A100" s="120"/>
      <c r="B100" s="127">
        <v>3232</v>
      </c>
      <c r="C100" s="127" t="s">
        <v>37</v>
      </c>
      <c r="D100" s="122">
        <v>5444.37</v>
      </c>
      <c r="E100" s="122">
        <v>6000</v>
      </c>
      <c r="F100" s="122">
        <v>9945.63</v>
      </c>
      <c r="G100" s="123">
        <f t="shared" si="4"/>
        <v>182.6773345676359</v>
      </c>
      <c r="H100" s="123">
        <f t="shared" si="5"/>
        <v>165.76049999999998</v>
      </c>
    </row>
    <row r="101" spans="1:8" s="178" customFormat="1" ht="18" customHeight="1">
      <c r="A101" s="120"/>
      <c r="B101" s="127">
        <v>3234</v>
      </c>
      <c r="C101" s="127" t="s">
        <v>39</v>
      </c>
      <c r="D101" s="122">
        <v>8295.15</v>
      </c>
      <c r="E101" s="122">
        <v>8736</v>
      </c>
      <c r="F101" s="122">
        <v>11327.7</v>
      </c>
      <c r="G101" s="123">
        <f t="shared" si="4"/>
        <v>136.55810925661382</v>
      </c>
      <c r="H101" s="123">
        <f t="shared" si="5"/>
        <v>129.66689560439562</v>
      </c>
    </row>
    <row r="102" spans="1:8" s="178" customFormat="1" ht="18" customHeight="1">
      <c r="A102" s="120"/>
      <c r="B102" s="127">
        <v>3238</v>
      </c>
      <c r="C102" s="127" t="s">
        <v>103</v>
      </c>
      <c r="D102" s="122">
        <v>968.35</v>
      </c>
      <c r="E102" s="122">
        <v>5000</v>
      </c>
      <c r="F102" s="122">
        <v>5000</v>
      </c>
      <c r="G102" s="123">
        <f t="shared" si="4"/>
        <v>516.3422316311251</v>
      </c>
      <c r="H102" s="123">
        <f t="shared" si="5"/>
        <v>100</v>
      </c>
    </row>
    <row r="103" spans="1:8" s="178" customFormat="1" ht="24" customHeight="1">
      <c r="A103" s="120"/>
      <c r="B103" s="127">
        <v>3291</v>
      </c>
      <c r="C103" s="127" t="s">
        <v>93</v>
      </c>
      <c r="D103" s="122">
        <v>8951.88</v>
      </c>
      <c r="E103" s="122">
        <v>8959</v>
      </c>
      <c r="F103" s="122">
        <v>9782.35</v>
      </c>
      <c r="G103" s="123">
        <f t="shared" si="4"/>
        <v>109.27704571553687</v>
      </c>
      <c r="H103" s="123">
        <f t="shared" si="5"/>
        <v>109.19019979908472</v>
      </c>
    </row>
    <row r="104" spans="1:8" ht="25.5" customHeight="1">
      <c r="A104" s="151">
        <v>5</v>
      </c>
      <c r="B104" s="151"/>
      <c r="C104" s="159" t="s">
        <v>140</v>
      </c>
      <c r="D104" s="153">
        <f>D105</f>
        <v>98964.12999999999</v>
      </c>
      <c r="E104" s="153">
        <f>E105</f>
        <v>130000</v>
      </c>
      <c r="F104" s="153">
        <f>F105</f>
        <v>90580.16</v>
      </c>
      <c r="G104" s="165">
        <f t="shared" si="4"/>
        <v>91.52827393117083</v>
      </c>
      <c r="H104" s="165">
        <f t="shared" si="5"/>
        <v>69.67704615384616</v>
      </c>
    </row>
    <row r="105" spans="1:8" ht="33" customHeight="1">
      <c r="A105" s="116"/>
      <c r="B105" s="163" t="s">
        <v>203</v>
      </c>
      <c r="C105" s="116" t="s">
        <v>140</v>
      </c>
      <c r="D105" s="124">
        <f>SUM(D106:D117)</f>
        <v>98964.12999999999</v>
      </c>
      <c r="E105" s="124">
        <f>SUM(E106:E117)</f>
        <v>130000</v>
      </c>
      <c r="F105" s="124">
        <f>SUM(F106:F117)</f>
        <v>90580.16</v>
      </c>
      <c r="G105" s="118">
        <f t="shared" si="4"/>
        <v>91.52827393117083</v>
      </c>
      <c r="H105" s="118">
        <f t="shared" si="5"/>
        <v>69.67704615384616</v>
      </c>
    </row>
    <row r="106" spans="1:8" ht="12.75" customHeight="1">
      <c r="A106" s="120"/>
      <c r="B106" s="127">
        <v>3111</v>
      </c>
      <c r="C106" s="127" t="s">
        <v>85</v>
      </c>
      <c r="D106" s="122">
        <v>65496</v>
      </c>
      <c r="E106" s="122">
        <v>74523</v>
      </c>
      <c r="F106" s="122">
        <v>50103.16</v>
      </c>
      <c r="G106" s="123">
        <f t="shared" si="4"/>
        <v>76.49804568217907</v>
      </c>
      <c r="H106" s="123">
        <f t="shared" si="5"/>
        <v>67.23180762985925</v>
      </c>
    </row>
    <row r="107" spans="1:8" ht="12.75" customHeight="1">
      <c r="A107" s="120"/>
      <c r="B107" s="127">
        <v>3132</v>
      </c>
      <c r="C107" s="127" t="s">
        <v>122</v>
      </c>
      <c r="D107" s="122">
        <v>7394.94</v>
      </c>
      <c r="E107" s="122">
        <v>16272</v>
      </c>
      <c r="F107" s="122">
        <v>8272</v>
      </c>
      <c r="G107" s="123">
        <f t="shared" si="4"/>
        <v>111.86027202384335</v>
      </c>
      <c r="H107" s="123">
        <f t="shared" si="5"/>
        <v>50.835791543756145</v>
      </c>
    </row>
    <row r="108" spans="1:8" ht="12.75" customHeight="1">
      <c r="A108" s="120"/>
      <c r="B108" s="127">
        <v>3212</v>
      </c>
      <c r="C108" s="127" t="s">
        <v>219</v>
      </c>
      <c r="D108" s="122">
        <v>2787.18</v>
      </c>
      <c r="E108" s="122">
        <v>7220</v>
      </c>
      <c r="F108" s="122">
        <v>2720</v>
      </c>
      <c r="G108" s="123">
        <f t="shared" si="4"/>
        <v>97.58967845636091</v>
      </c>
      <c r="H108" s="123">
        <f t="shared" si="5"/>
        <v>37.67313019390582</v>
      </c>
    </row>
    <row r="109" spans="1:8" ht="12.75" customHeight="1">
      <c r="A109" s="120"/>
      <c r="B109" s="127">
        <v>3233</v>
      </c>
      <c r="C109" s="127" t="s">
        <v>38</v>
      </c>
      <c r="D109" s="122">
        <v>4643.91</v>
      </c>
      <c r="E109" s="122">
        <v>1991</v>
      </c>
      <c r="F109" s="122">
        <v>1991</v>
      </c>
      <c r="G109" s="123">
        <f aca="true" t="shared" si="6" ref="G109:G130">_xlfn.IFERROR(F109/D109*100,"-")</f>
        <v>42.87335456544162</v>
      </c>
      <c r="H109" s="123">
        <f t="shared" si="5"/>
        <v>100</v>
      </c>
    </row>
    <row r="110" spans="1:8" ht="12.75" customHeight="1">
      <c r="A110" s="120"/>
      <c r="B110" s="127">
        <v>3237</v>
      </c>
      <c r="C110" s="127" t="s">
        <v>69</v>
      </c>
      <c r="D110" s="122">
        <v>7233.39</v>
      </c>
      <c r="E110" s="122">
        <v>10250</v>
      </c>
      <c r="F110" s="122">
        <v>7750</v>
      </c>
      <c r="G110" s="123">
        <f t="shared" si="6"/>
        <v>107.14201778142751</v>
      </c>
      <c r="H110" s="123">
        <f aca="true" t="shared" si="7" ref="H110:H130">_xlfn.IFERROR(F110/E110*100,"-")</f>
        <v>75.60975609756098</v>
      </c>
    </row>
    <row r="111" spans="1:8" ht="12.75" customHeight="1">
      <c r="A111" s="120"/>
      <c r="B111" s="127">
        <v>3239</v>
      </c>
      <c r="C111" s="127" t="s">
        <v>70</v>
      </c>
      <c r="D111" s="122">
        <v>2853.54</v>
      </c>
      <c r="E111" s="122">
        <v>6636</v>
      </c>
      <c r="F111" s="122">
        <v>6636</v>
      </c>
      <c r="G111" s="123">
        <f t="shared" si="6"/>
        <v>232.5532496478059</v>
      </c>
      <c r="H111" s="123">
        <f t="shared" si="7"/>
        <v>100</v>
      </c>
    </row>
    <row r="112" spans="1:8" ht="12.75" customHeight="1">
      <c r="A112" s="120"/>
      <c r="B112" s="127">
        <v>3295</v>
      </c>
      <c r="C112" s="127" t="s">
        <v>104</v>
      </c>
      <c r="D112" s="122">
        <v>0</v>
      </c>
      <c r="E112" s="122">
        <v>102</v>
      </c>
      <c r="F112" s="122">
        <v>102</v>
      </c>
      <c r="G112" s="123" t="str">
        <f t="shared" si="6"/>
        <v>-</v>
      </c>
      <c r="H112" s="123">
        <f t="shared" si="7"/>
        <v>100</v>
      </c>
    </row>
    <row r="113" spans="1:8" ht="12.75" customHeight="1">
      <c r="A113" s="120"/>
      <c r="B113" s="127">
        <v>3299</v>
      </c>
      <c r="C113" s="127" t="s">
        <v>71</v>
      </c>
      <c r="D113" s="122">
        <v>2389.01</v>
      </c>
      <c r="E113" s="122">
        <v>10086</v>
      </c>
      <c r="F113" s="122">
        <v>10086</v>
      </c>
      <c r="G113" s="123">
        <f t="shared" si="6"/>
        <v>422.18324745396626</v>
      </c>
      <c r="H113" s="123">
        <f t="shared" si="7"/>
        <v>100</v>
      </c>
    </row>
    <row r="114" spans="1:8" ht="12.75" customHeight="1">
      <c r="A114" s="120"/>
      <c r="B114" s="127">
        <v>3433</v>
      </c>
      <c r="C114" s="127" t="s">
        <v>92</v>
      </c>
      <c r="D114" s="122">
        <v>982.81</v>
      </c>
      <c r="E114" s="122">
        <v>0</v>
      </c>
      <c r="F114" s="122">
        <v>0</v>
      </c>
      <c r="G114" s="123">
        <f t="shared" si="6"/>
        <v>0</v>
      </c>
      <c r="H114" s="123" t="str">
        <f t="shared" si="7"/>
        <v>-</v>
      </c>
    </row>
    <row r="115" spans="1:8" ht="24.75" customHeight="1">
      <c r="A115" s="120"/>
      <c r="B115" s="127">
        <v>3691</v>
      </c>
      <c r="C115" s="127" t="s">
        <v>220</v>
      </c>
      <c r="D115" s="122">
        <v>2415.02</v>
      </c>
      <c r="E115" s="122">
        <v>0</v>
      </c>
      <c r="F115" s="122">
        <v>0</v>
      </c>
      <c r="G115" s="123">
        <f t="shared" si="6"/>
        <v>0</v>
      </c>
      <c r="H115" s="123" t="str">
        <f t="shared" si="7"/>
        <v>-</v>
      </c>
    </row>
    <row r="116" spans="1:8" ht="12.75" customHeight="1">
      <c r="A116" s="120"/>
      <c r="B116" s="127">
        <v>4221</v>
      </c>
      <c r="C116" s="127" t="s">
        <v>75</v>
      </c>
      <c r="D116" s="122">
        <v>1474.02</v>
      </c>
      <c r="E116" s="122">
        <v>2920</v>
      </c>
      <c r="F116" s="122">
        <v>2920</v>
      </c>
      <c r="G116" s="123">
        <f t="shared" si="6"/>
        <v>198.09771916256224</v>
      </c>
      <c r="H116" s="123">
        <f t="shared" si="7"/>
        <v>100</v>
      </c>
    </row>
    <row r="117" spans="1:8" ht="12.75" customHeight="1">
      <c r="A117" s="120"/>
      <c r="B117" s="127">
        <v>4227</v>
      </c>
      <c r="C117" s="127" t="s">
        <v>194</v>
      </c>
      <c r="D117" s="122">
        <v>1294.31</v>
      </c>
      <c r="E117" s="122">
        <v>0</v>
      </c>
      <c r="F117" s="122">
        <v>0</v>
      </c>
      <c r="G117" s="123">
        <f t="shared" si="6"/>
        <v>0</v>
      </c>
      <c r="H117" s="123" t="str">
        <f t="shared" si="7"/>
        <v>-</v>
      </c>
    </row>
    <row r="118" spans="1:8" ht="25.5" customHeight="1">
      <c r="A118" s="151">
        <v>5</v>
      </c>
      <c r="B118" s="151"/>
      <c r="C118" s="159" t="s">
        <v>240</v>
      </c>
      <c r="D118" s="153">
        <f>D119</f>
        <v>0</v>
      </c>
      <c r="E118" s="153">
        <f>E119</f>
        <v>40000</v>
      </c>
      <c r="F118" s="153">
        <f>F119</f>
        <v>40487.93</v>
      </c>
      <c r="G118" s="165" t="str">
        <f t="shared" si="6"/>
        <v>-</v>
      </c>
      <c r="H118" s="165">
        <f t="shared" si="7"/>
        <v>101.219825</v>
      </c>
    </row>
    <row r="119" spans="1:8" ht="33" customHeight="1">
      <c r="A119" s="116"/>
      <c r="B119" s="163">
        <v>511</v>
      </c>
      <c r="C119" s="116" t="s">
        <v>238</v>
      </c>
      <c r="D119" s="124">
        <f>SUM(D120:D125)</f>
        <v>0</v>
      </c>
      <c r="E119" s="124">
        <f>SUM(E120:E126)</f>
        <v>40000</v>
      </c>
      <c r="F119" s="124">
        <f>SUM(F120:F126)</f>
        <v>40487.93</v>
      </c>
      <c r="G119" s="118" t="str">
        <f t="shared" si="6"/>
        <v>-</v>
      </c>
      <c r="H119" s="118">
        <f t="shared" si="7"/>
        <v>101.219825</v>
      </c>
    </row>
    <row r="120" spans="1:8" ht="12.75" customHeight="1">
      <c r="A120" s="120"/>
      <c r="B120" s="127">
        <v>3111</v>
      </c>
      <c r="C120" s="127" t="s">
        <v>85</v>
      </c>
      <c r="D120" s="122">
        <v>0</v>
      </c>
      <c r="E120" s="122">
        <v>33893</v>
      </c>
      <c r="F120" s="122">
        <v>37360.24</v>
      </c>
      <c r="G120" s="123" t="str">
        <f t="shared" si="6"/>
        <v>-</v>
      </c>
      <c r="H120" s="123">
        <f t="shared" si="7"/>
        <v>110.2299589885817</v>
      </c>
    </row>
    <row r="121" spans="1:8" ht="12.75" customHeight="1">
      <c r="A121" s="120"/>
      <c r="B121" s="127">
        <v>3121</v>
      </c>
      <c r="C121" s="127" t="s">
        <v>12</v>
      </c>
      <c r="D121" s="122">
        <v>0</v>
      </c>
      <c r="E121" s="122">
        <v>1030</v>
      </c>
      <c r="F121" s="122">
        <v>600</v>
      </c>
      <c r="G121" s="123" t="str">
        <f t="shared" si="6"/>
        <v>-</v>
      </c>
      <c r="H121" s="123"/>
    </row>
    <row r="122" spans="1:8" ht="12.75" customHeight="1">
      <c r="A122" s="120"/>
      <c r="B122" s="127">
        <v>3211</v>
      </c>
      <c r="C122" s="127" t="s">
        <v>60</v>
      </c>
      <c r="D122" s="122">
        <v>0</v>
      </c>
      <c r="E122" s="122">
        <v>675</v>
      </c>
      <c r="F122" s="122">
        <v>0</v>
      </c>
      <c r="G122" s="123" t="str">
        <f t="shared" si="6"/>
        <v>-</v>
      </c>
      <c r="H122" s="123">
        <f t="shared" si="7"/>
        <v>0</v>
      </c>
    </row>
    <row r="123" spans="1:8" ht="12.75" customHeight="1">
      <c r="A123" s="120"/>
      <c r="B123" s="127">
        <v>3212</v>
      </c>
      <c r="C123" s="127" t="s">
        <v>219</v>
      </c>
      <c r="D123" s="122">
        <v>0</v>
      </c>
      <c r="E123" s="122">
        <v>2090</v>
      </c>
      <c r="F123" s="122">
        <v>415.69</v>
      </c>
      <c r="G123" s="123" t="str">
        <f t="shared" si="6"/>
        <v>-</v>
      </c>
      <c r="H123" s="123">
        <f t="shared" si="7"/>
        <v>19.889473684210525</v>
      </c>
    </row>
    <row r="124" spans="1:8" ht="12.75" customHeight="1">
      <c r="A124" s="120"/>
      <c r="B124" s="127">
        <v>3213</v>
      </c>
      <c r="C124" s="127" t="s">
        <v>62</v>
      </c>
      <c r="D124" s="122">
        <v>0</v>
      </c>
      <c r="E124" s="122">
        <v>200</v>
      </c>
      <c r="F124" s="122">
        <v>0</v>
      </c>
      <c r="G124" s="123" t="str">
        <f t="shared" si="6"/>
        <v>-</v>
      </c>
      <c r="H124" s="123">
        <f t="shared" si="7"/>
        <v>0</v>
      </c>
    </row>
    <row r="125" spans="1:8" ht="12.75" customHeight="1">
      <c r="A125" s="120"/>
      <c r="B125" s="127">
        <v>3237</v>
      </c>
      <c r="C125" s="127" t="s">
        <v>241</v>
      </c>
      <c r="D125" s="122">
        <v>0</v>
      </c>
      <c r="E125" s="122">
        <v>519</v>
      </c>
      <c r="F125" s="122">
        <v>519</v>
      </c>
      <c r="G125" s="123" t="str">
        <f>_xlfn.IFERROR(F125/D125*100,"-")</f>
        <v>-</v>
      </c>
      <c r="H125" s="123">
        <f>_xlfn.IFERROR(F125/E125*100,"-")</f>
        <v>100</v>
      </c>
    </row>
    <row r="126" spans="1:8" ht="12.75" customHeight="1">
      <c r="A126" s="120"/>
      <c r="B126" s="127">
        <v>3721</v>
      </c>
      <c r="C126" s="127" t="s">
        <v>242</v>
      </c>
      <c r="D126" s="122">
        <v>0</v>
      </c>
      <c r="E126" s="122">
        <v>1593</v>
      </c>
      <c r="F126" s="122">
        <v>1593</v>
      </c>
      <c r="G126" s="123" t="str">
        <f>_xlfn.IFERROR(F126/D126*100,"-")</f>
        <v>-</v>
      </c>
      <c r="H126" s="123">
        <f>_xlfn.IFERROR(F126/E126*100,"-")</f>
        <v>100</v>
      </c>
    </row>
    <row r="127" spans="1:8" ht="37.5" customHeight="1">
      <c r="A127" s="151">
        <v>7</v>
      </c>
      <c r="B127" s="151"/>
      <c r="C127" s="159" t="s">
        <v>141</v>
      </c>
      <c r="D127" s="153">
        <f aca="true" t="shared" si="8" ref="D127:F128">SUM(D128)</f>
        <v>5444.37</v>
      </c>
      <c r="E127" s="153">
        <f t="shared" si="8"/>
        <v>8018</v>
      </c>
      <c r="F127" s="153">
        <f t="shared" si="8"/>
        <v>4683.2</v>
      </c>
      <c r="G127" s="165">
        <f t="shared" si="6"/>
        <v>86.01913536368762</v>
      </c>
      <c r="H127" s="165">
        <f t="shared" si="7"/>
        <v>58.40858069343976</v>
      </c>
    </row>
    <row r="128" spans="1:8" s="161" customFormat="1" ht="26.25" customHeight="1">
      <c r="A128" s="115"/>
      <c r="B128" s="126">
        <v>711</v>
      </c>
      <c r="C128" s="126" t="s">
        <v>221</v>
      </c>
      <c r="D128" s="124">
        <f t="shared" si="8"/>
        <v>5444.37</v>
      </c>
      <c r="E128" s="124">
        <f>SUM(E129:E130)</f>
        <v>8018</v>
      </c>
      <c r="F128" s="124">
        <f>SUM(F129:F130)</f>
        <v>4683.2</v>
      </c>
      <c r="G128" s="118">
        <f t="shared" si="6"/>
        <v>86.01913536368762</v>
      </c>
      <c r="H128" s="118">
        <f t="shared" si="7"/>
        <v>58.40858069343976</v>
      </c>
    </row>
    <row r="129" spans="1:8" ht="12.75" customHeight="1">
      <c r="A129" s="126"/>
      <c r="B129" s="120">
        <v>3232</v>
      </c>
      <c r="C129" s="127" t="s">
        <v>37</v>
      </c>
      <c r="D129" s="122">
        <v>5444.37</v>
      </c>
      <c r="E129" s="122">
        <v>3335</v>
      </c>
      <c r="F129" s="122">
        <v>0</v>
      </c>
      <c r="G129" s="123">
        <f t="shared" si="6"/>
        <v>0</v>
      </c>
      <c r="H129" s="123">
        <f t="shared" si="7"/>
        <v>0</v>
      </c>
    </row>
    <row r="130" spans="1:8" ht="12.75" customHeight="1">
      <c r="A130" s="120"/>
      <c r="B130" s="127">
        <v>4231</v>
      </c>
      <c r="C130" s="127" t="s">
        <v>214</v>
      </c>
      <c r="D130" s="191">
        <v>0</v>
      </c>
      <c r="E130" s="122">
        <v>4683</v>
      </c>
      <c r="F130" s="122">
        <v>4683.2</v>
      </c>
      <c r="G130" s="118" t="str">
        <f t="shared" si="6"/>
        <v>-</v>
      </c>
      <c r="H130" s="118">
        <f t="shared" si="7"/>
        <v>100.00427076660262</v>
      </c>
    </row>
    <row r="131" spans="1:8" ht="12.75" customHeight="1">
      <c r="A131" s="69"/>
      <c r="B131" s="75"/>
      <c r="C131" s="75"/>
      <c r="D131" s="74"/>
      <c r="E131" s="74"/>
      <c r="F131" s="74"/>
      <c r="G131" s="71"/>
      <c r="H131" s="71"/>
    </row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</sheetData>
  <sheetProtection/>
  <mergeCells count="2">
    <mergeCell ref="A1:H1"/>
    <mergeCell ref="A2:H2"/>
  </mergeCells>
  <printOptions horizontalCentered="1"/>
  <pageMargins left="0.1968503937007874" right="0.1968503937007874" top="0.7874015748031497" bottom="0.3937007874015748" header="0.11811023622047245" footer="0.1968503937007874"/>
  <pageSetup fitToHeight="0" fitToWidth="0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6.140625" style="4" customWidth="1"/>
    <col min="2" max="2" width="26.00390625" style="4" customWidth="1"/>
    <col min="3" max="3" width="34.7109375" style="2" customWidth="1"/>
    <col min="4" max="4" width="13.7109375" style="2" customWidth="1"/>
    <col min="5" max="5" width="12.140625" style="2" customWidth="1"/>
    <col min="6" max="6" width="13.7109375" style="2" customWidth="1"/>
    <col min="7" max="8" width="9.57421875" style="2" customWidth="1"/>
    <col min="9" max="9" width="8.421875" style="2" customWidth="1"/>
    <col min="10" max="16384" width="9.140625" style="2" customWidth="1"/>
  </cols>
  <sheetData>
    <row r="2" spans="1:9" ht="38.25" customHeight="1">
      <c r="A2" s="239" t="s">
        <v>175</v>
      </c>
      <c r="B2" s="239"/>
      <c r="C2" s="239"/>
      <c r="D2" s="239"/>
      <c r="E2" s="239"/>
      <c r="F2" s="239"/>
      <c r="G2" s="239"/>
      <c r="H2" s="109"/>
      <c r="I2" s="109"/>
    </row>
    <row r="3" spans="1:9" ht="38.25" customHeight="1">
      <c r="A3" s="108"/>
      <c r="B3" s="108"/>
      <c r="C3" s="108"/>
      <c r="D3" s="108"/>
      <c r="E3" s="108"/>
      <c r="F3" s="108"/>
      <c r="G3" s="108"/>
      <c r="H3" s="109"/>
      <c r="I3" s="109"/>
    </row>
    <row r="4" spans="1:8" s="3" customFormat="1" ht="12.75">
      <c r="A4" s="76"/>
      <c r="B4" s="77"/>
      <c r="C4" s="75"/>
      <c r="D4" s="74"/>
      <c r="E4" s="74"/>
      <c r="F4" s="74"/>
      <c r="G4" s="73"/>
      <c r="H4" s="73"/>
    </row>
    <row r="5" spans="1:8" s="3" customFormat="1" ht="61.5" customHeight="1">
      <c r="A5" s="104" t="s">
        <v>166</v>
      </c>
      <c r="B5" s="104" t="s">
        <v>228</v>
      </c>
      <c r="C5" s="104" t="s">
        <v>167</v>
      </c>
      <c r="D5" s="104" t="s">
        <v>168</v>
      </c>
      <c r="E5" s="104" t="s">
        <v>229</v>
      </c>
      <c r="F5" s="104" t="s">
        <v>127</v>
      </c>
      <c r="G5" s="104" t="s">
        <v>169</v>
      </c>
      <c r="H5" s="73"/>
    </row>
    <row r="6" spans="1:8" ht="12.75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 t="s">
        <v>170</v>
      </c>
      <c r="G6" s="104" t="s">
        <v>171</v>
      </c>
      <c r="H6" s="53"/>
    </row>
    <row r="7" spans="1:8" s="3" customFormat="1" ht="42.75" customHeight="1">
      <c r="A7" s="105" t="s">
        <v>172</v>
      </c>
      <c r="B7" s="215">
        <f aca="true" t="shared" si="0" ref="B7:E8">SUM(B8)</f>
        <v>2065634.73</v>
      </c>
      <c r="C7" s="215">
        <f t="shared" si="0"/>
        <v>2088218.84</v>
      </c>
      <c r="D7" s="215">
        <f t="shared" si="0"/>
        <v>2088218.84</v>
      </c>
      <c r="E7" s="215">
        <f t="shared" si="0"/>
        <v>2057107.1</v>
      </c>
      <c r="F7" s="106">
        <f>E7/B7*100</f>
        <v>99.58716660423308</v>
      </c>
      <c r="G7" s="106">
        <f>E7/D7*100</f>
        <v>98.51013028883506</v>
      </c>
      <c r="H7" s="53"/>
    </row>
    <row r="8" spans="1:8" ht="36" customHeight="1">
      <c r="A8" s="105" t="s">
        <v>173</v>
      </c>
      <c r="B8" s="215">
        <f t="shared" si="0"/>
        <v>2065634.73</v>
      </c>
      <c r="C8" s="215">
        <f t="shared" si="0"/>
        <v>2088218.84</v>
      </c>
      <c r="D8" s="215">
        <f t="shared" si="0"/>
        <v>2088218.84</v>
      </c>
      <c r="E8" s="215">
        <f t="shared" si="0"/>
        <v>2057107.1</v>
      </c>
      <c r="F8" s="106">
        <f>E8/B8*100</f>
        <v>99.58716660423308</v>
      </c>
      <c r="G8" s="106">
        <f>E8/D8*100</f>
        <v>98.51013028883506</v>
      </c>
      <c r="H8" s="53"/>
    </row>
    <row r="9" spans="1:8" s="3" customFormat="1" ht="30.75" customHeight="1">
      <c r="A9" s="107" t="s">
        <v>174</v>
      </c>
      <c r="B9" s="215">
        <v>2065634.73</v>
      </c>
      <c r="C9" s="215">
        <v>2088218.84</v>
      </c>
      <c r="D9" s="215">
        <v>2088218.84</v>
      </c>
      <c r="E9" s="216">
        <v>2057107.1</v>
      </c>
      <c r="F9" s="106">
        <f>E9/B9*100</f>
        <v>99.58716660423308</v>
      </c>
      <c r="G9" s="106">
        <f>E9/D9*100</f>
        <v>98.51013028883506</v>
      </c>
      <c r="H9" s="53"/>
    </row>
    <row r="10" spans="1:8" ht="12.75">
      <c r="A10" s="76"/>
      <c r="B10" s="77"/>
      <c r="C10" s="75"/>
      <c r="D10" s="74"/>
      <c r="E10" s="74"/>
      <c r="F10" s="74"/>
      <c r="G10" s="73"/>
      <c r="H10" s="53"/>
    </row>
    <row r="11" spans="1:8" ht="12.75">
      <c r="A11" s="17"/>
      <c r="B11" s="19"/>
      <c r="C11" s="8"/>
      <c r="D11" s="15"/>
      <c r="E11" s="15"/>
      <c r="F11" s="15"/>
      <c r="G11" s="53"/>
      <c r="H11" s="53"/>
    </row>
    <row r="12" spans="1:8" s="3" customFormat="1" ht="12.75">
      <c r="A12" s="18"/>
      <c r="B12" s="16"/>
      <c r="C12" s="11"/>
      <c r="D12" s="14"/>
      <c r="E12" s="14"/>
      <c r="F12" s="14"/>
      <c r="G12" s="53"/>
      <c r="H12" s="53"/>
    </row>
    <row r="13" spans="1:8" s="3" customFormat="1" ht="12.75">
      <c r="A13" s="17"/>
      <c r="B13" s="19"/>
      <c r="C13" s="8"/>
      <c r="D13" s="15"/>
      <c r="E13" s="15"/>
      <c r="F13" s="15"/>
      <c r="G13" s="53"/>
      <c r="H13" s="53"/>
    </row>
    <row r="14" spans="1:8" ht="12.75">
      <c r="A14" s="18"/>
      <c r="B14" s="16"/>
      <c r="C14" s="11"/>
      <c r="D14" s="14"/>
      <c r="E14" s="14"/>
      <c r="F14" s="14"/>
      <c r="G14" s="53"/>
      <c r="H14" s="53"/>
    </row>
    <row r="15" spans="1:8" ht="12.75">
      <c r="A15" s="17"/>
      <c r="B15" s="19"/>
      <c r="C15" s="8"/>
      <c r="D15" s="15"/>
      <c r="E15" s="15"/>
      <c r="F15" s="15"/>
      <c r="G15" s="53"/>
      <c r="H15" s="53"/>
    </row>
    <row r="16" spans="1:8" ht="12.75">
      <c r="A16" s="17"/>
      <c r="B16" s="19"/>
      <c r="C16" s="8"/>
      <c r="D16" s="15"/>
      <c r="E16" s="15"/>
      <c r="F16" s="15"/>
      <c r="G16" s="53"/>
      <c r="H16" s="53"/>
    </row>
    <row r="17" spans="1:8" s="3" customFormat="1" ht="12.75">
      <c r="A17" s="16"/>
      <c r="B17" s="16"/>
      <c r="C17" s="11"/>
      <c r="D17" s="14"/>
      <c r="E17" s="14"/>
      <c r="F17" s="14"/>
      <c r="G17" s="53"/>
      <c r="H17" s="53"/>
    </row>
    <row r="18" spans="1:8" ht="12.75">
      <c r="A18" s="18"/>
      <c r="B18" s="16"/>
      <c r="C18" s="11"/>
      <c r="D18" s="14"/>
      <c r="E18" s="14"/>
      <c r="F18" s="14"/>
      <c r="G18" s="53"/>
      <c r="H18" s="53"/>
    </row>
    <row r="19" spans="1:8" ht="12.75">
      <c r="A19" s="17"/>
      <c r="B19" s="19"/>
      <c r="C19" s="8"/>
      <c r="D19" s="15"/>
      <c r="E19" s="15"/>
      <c r="F19" s="15"/>
      <c r="G19" s="53"/>
      <c r="H19" s="53"/>
    </row>
    <row r="20" spans="1:8" ht="12.75">
      <c r="A20" s="17"/>
      <c r="B20" s="19"/>
      <c r="C20" s="8"/>
      <c r="D20" s="15"/>
      <c r="E20" s="15"/>
      <c r="F20" s="15"/>
      <c r="G20" s="53"/>
      <c r="H20" s="53"/>
    </row>
    <row r="21" spans="1:8" ht="12.75">
      <c r="A21" s="17"/>
      <c r="B21" s="19"/>
      <c r="C21" s="8"/>
      <c r="D21" s="15"/>
      <c r="E21" s="15"/>
      <c r="F21" s="15"/>
      <c r="G21" s="53"/>
      <c r="H21" s="53"/>
    </row>
    <row r="22" spans="1:8" ht="12.75">
      <c r="A22" s="18"/>
      <c r="B22" s="16"/>
      <c r="C22" s="11"/>
      <c r="D22" s="14"/>
      <c r="E22" s="14"/>
      <c r="F22" s="14"/>
      <c r="G22" s="53"/>
      <c r="H22" s="53"/>
    </row>
    <row r="23" spans="1:8" s="3" customFormat="1" ht="12.75">
      <c r="A23" s="17"/>
      <c r="B23" s="19"/>
      <c r="C23" s="8"/>
      <c r="D23" s="15"/>
      <c r="E23" s="15"/>
      <c r="F23" s="15"/>
      <c r="G23" s="53"/>
      <c r="H23" s="53"/>
    </row>
    <row r="24" spans="1:8" ht="12.75">
      <c r="A24" s="17"/>
      <c r="B24" s="19"/>
      <c r="C24" s="8"/>
      <c r="D24" s="15"/>
      <c r="E24" s="15"/>
      <c r="F24" s="15"/>
      <c r="G24" s="53"/>
      <c r="H24" s="53"/>
    </row>
    <row r="25" spans="1:8" ht="12.75">
      <c r="A25" s="17"/>
      <c r="B25" s="19"/>
      <c r="C25" s="8"/>
      <c r="D25" s="15"/>
      <c r="E25" s="15"/>
      <c r="F25" s="15"/>
      <c r="G25" s="53"/>
      <c r="H25" s="53"/>
    </row>
    <row r="26" spans="1:8" ht="12.75">
      <c r="A26" s="17"/>
      <c r="B26" s="19"/>
      <c r="C26" s="8"/>
      <c r="D26" s="15"/>
      <c r="E26" s="15"/>
      <c r="F26" s="15"/>
      <c r="G26" s="53"/>
      <c r="H26" s="53"/>
    </row>
    <row r="27" spans="1:8" ht="12.75">
      <c r="A27" s="17"/>
      <c r="B27" s="19"/>
      <c r="C27" s="8"/>
      <c r="D27" s="15"/>
      <c r="E27" s="15"/>
      <c r="F27" s="15"/>
      <c r="G27" s="53"/>
      <c r="H27" s="53"/>
    </row>
    <row r="28" spans="1:8" ht="12.75">
      <c r="A28" s="18"/>
      <c r="B28" s="16"/>
      <c r="C28" s="11"/>
      <c r="D28" s="14"/>
      <c r="E28" s="14"/>
      <c r="F28" s="14"/>
      <c r="G28" s="53"/>
      <c r="H28" s="53"/>
    </row>
    <row r="29" spans="1:8" ht="12.75">
      <c r="A29" s="17"/>
      <c r="B29" s="19"/>
      <c r="C29" s="8"/>
      <c r="D29" s="15"/>
      <c r="E29" s="15"/>
      <c r="F29" s="15"/>
      <c r="G29" s="53"/>
      <c r="H29" s="53"/>
    </row>
    <row r="30" spans="1:8" ht="12.75">
      <c r="A30" s="17"/>
      <c r="B30" s="19"/>
      <c r="C30" s="8"/>
      <c r="D30" s="15"/>
      <c r="E30" s="15"/>
      <c r="F30" s="15"/>
      <c r="G30" s="53"/>
      <c r="H30" s="53"/>
    </row>
    <row r="31" spans="1:8" ht="12.75">
      <c r="A31" s="17"/>
      <c r="B31" s="19"/>
      <c r="C31" s="8"/>
      <c r="D31" s="15"/>
      <c r="E31" s="15"/>
      <c r="F31" s="15"/>
      <c r="G31" s="53"/>
      <c r="H31" s="53"/>
    </row>
    <row r="32" spans="1:8" ht="12.75">
      <c r="A32" s="17"/>
      <c r="B32" s="19"/>
      <c r="C32" s="8"/>
      <c r="D32" s="15"/>
      <c r="E32" s="15"/>
      <c r="F32" s="15"/>
      <c r="G32" s="53"/>
      <c r="H32" s="53"/>
    </row>
    <row r="33" spans="1:8" ht="12.75">
      <c r="A33" s="17"/>
      <c r="B33" s="19"/>
      <c r="C33" s="8"/>
      <c r="D33" s="15"/>
      <c r="E33" s="15"/>
      <c r="F33" s="15"/>
      <c r="G33" s="53"/>
      <c r="H33" s="53"/>
    </row>
    <row r="34" spans="1:8" ht="12.75">
      <c r="A34" s="17"/>
      <c r="B34" s="19"/>
      <c r="C34" s="8"/>
      <c r="D34" s="15"/>
      <c r="E34" s="15"/>
      <c r="F34" s="15"/>
      <c r="G34" s="53"/>
      <c r="H34" s="53"/>
    </row>
    <row r="35" spans="1:8" ht="12.75">
      <c r="A35" s="17"/>
      <c r="B35" s="19"/>
      <c r="C35" s="8"/>
      <c r="D35" s="15"/>
      <c r="E35" s="15"/>
      <c r="F35" s="15"/>
      <c r="G35" s="53"/>
      <c r="H35" s="53"/>
    </row>
    <row r="36" spans="1:8" ht="12.75">
      <c r="A36" s="17"/>
      <c r="B36" s="19"/>
      <c r="C36" s="8"/>
      <c r="D36" s="15"/>
      <c r="E36" s="15"/>
      <c r="F36" s="15"/>
      <c r="G36" s="53"/>
      <c r="H36" s="53"/>
    </row>
    <row r="37" spans="1:8" s="3" customFormat="1" ht="12.75">
      <c r="A37" s="17"/>
      <c r="B37" s="19"/>
      <c r="C37" s="8"/>
      <c r="D37" s="15"/>
      <c r="E37" s="15"/>
      <c r="F37" s="15"/>
      <c r="G37" s="53"/>
      <c r="H37" s="53"/>
    </row>
    <row r="38" spans="1:8" ht="12.75">
      <c r="A38" s="17"/>
      <c r="B38" s="19"/>
      <c r="C38" s="8"/>
      <c r="D38" s="15"/>
      <c r="E38" s="15"/>
      <c r="F38" s="15"/>
      <c r="G38" s="53"/>
      <c r="H38" s="53"/>
    </row>
    <row r="39" spans="1:8" ht="12.75">
      <c r="A39" s="17"/>
      <c r="B39" s="19"/>
      <c r="C39" s="8"/>
      <c r="D39" s="15"/>
      <c r="E39" s="15"/>
      <c r="F39" s="15"/>
      <c r="G39" s="53"/>
      <c r="H39" s="53"/>
    </row>
    <row r="40" spans="1:8" ht="12.75">
      <c r="A40" s="16"/>
      <c r="B40" s="18"/>
      <c r="C40" s="11"/>
      <c r="D40" s="14"/>
      <c r="E40" s="14"/>
      <c r="F40" s="14"/>
      <c r="G40" s="53"/>
      <c r="H40" s="53"/>
    </row>
    <row r="41" spans="1:8" ht="12.75">
      <c r="A41" s="17"/>
      <c r="B41" s="19"/>
      <c r="C41" s="8"/>
      <c r="D41" s="15"/>
      <c r="E41" s="15"/>
      <c r="F41" s="15"/>
      <c r="G41" s="53"/>
      <c r="H41" s="53"/>
    </row>
    <row r="42" spans="1:8" ht="12.75">
      <c r="A42" s="18"/>
      <c r="B42" s="16"/>
      <c r="C42" s="11"/>
      <c r="D42" s="14"/>
      <c r="E42" s="14"/>
      <c r="F42" s="14"/>
      <c r="G42" s="53"/>
      <c r="H42" s="53"/>
    </row>
    <row r="43" spans="1:8" ht="12.75">
      <c r="A43" s="17"/>
      <c r="B43" s="19"/>
      <c r="C43" s="8"/>
      <c r="D43" s="15"/>
      <c r="E43" s="15"/>
      <c r="F43" s="15"/>
      <c r="G43" s="53"/>
      <c r="H43" s="53"/>
    </row>
    <row r="44" spans="1:8" ht="12.75">
      <c r="A44" s="17"/>
      <c r="B44" s="19"/>
      <c r="C44" s="8"/>
      <c r="D44" s="15"/>
      <c r="E44" s="15"/>
      <c r="F44" s="15"/>
      <c r="G44" s="53"/>
      <c r="H44" s="53"/>
    </row>
    <row r="45" spans="1:8" s="3" customFormat="1" ht="12.75">
      <c r="A45" s="17"/>
      <c r="B45" s="19"/>
      <c r="C45" s="8"/>
      <c r="D45" s="15"/>
      <c r="E45" s="15"/>
      <c r="F45" s="15"/>
      <c r="G45" s="53"/>
      <c r="H45" s="53"/>
    </row>
    <row r="46" spans="1:8" s="3" customFormat="1" ht="12.75">
      <c r="A46" s="17"/>
      <c r="B46" s="19"/>
      <c r="C46" s="8"/>
      <c r="D46" s="15"/>
      <c r="E46" s="15"/>
      <c r="F46" s="15"/>
      <c r="G46" s="53"/>
      <c r="H46" s="53"/>
    </row>
    <row r="47" spans="1:8" ht="12.75">
      <c r="A47" s="17"/>
      <c r="B47" s="19"/>
      <c r="C47" s="8"/>
      <c r="D47" s="15"/>
      <c r="E47" s="15"/>
      <c r="F47" s="15"/>
      <c r="G47" s="53"/>
      <c r="H47" s="53"/>
    </row>
    <row r="48" spans="1:8" ht="12.75">
      <c r="A48" s="17"/>
      <c r="B48" s="19"/>
      <c r="C48" s="8"/>
      <c r="D48" s="15"/>
      <c r="E48" s="15"/>
      <c r="F48" s="15"/>
      <c r="G48" s="53"/>
      <c r="H48" s="53"/>
    </row>
    <row r="49" spans="1:8" s="3" customFormat="1" ht="12.75">
      <c r="A49" s="17"/>
      <c r="B49" s="19"/>
      <c r="C49" s="8"/>
      <c r="D49" s="15"/>
      <c r="E49" s="15"/>
      <c r="F49" s="15"/>
      <c r="G49" s="53"/>
      <c r="H49" s="53"/>
    </row>
    <row r="50" spans="1:8" ht="12.75">
      <c r="A50" s="16"/>
      <c r="B50" s="16"/>
      <c r="C50" s="11"/>
      <c r="D50" s="14"/>
      <c r="E50" s="14"/>
      <c r="F50" s="14"/>
      <c r="G50" s="53"/>
      <c r="H50" s="53"/>
    </row>
    <row r="51" spans="1:8" ht="12.75">
      <c r="A51" s="18"/>
      <c r="B51" s="16"/>
      <c r="C51" s="11"/>
      <c r="D51" s="14"/>
      <c r="E51" s="14"/>
      <c r="F51" s="14"/>
      <c r="G51" s="53"/>
      <c r="H51" s="53"/>
    </row>
    <row r="52" spans="1:8" ht="12.75">
      <c r="A52" s="17"/>
      <c r="B52" s="19"/>
      <c r="C52" s="8"/>
      <c r="D52" s="15"/>
      <c r="E52" s="15"/>
      <c r="F52" s="15"/>
      <c r="G52" s="53"/>
      <c r="H52" s="53"/>
    </row>
    <row r="53" spans="1:8" ht="12.75">
      <c r="A53" s="17"/>
      <c r="B53" s="19"/>
      <c r="C53" s="8"/>
      <c r="D53" s="15"/>
      <c r="E53" s="15"/>
      <c r="F53" s="15"/>
      <c r="G53" s="53"/>
      <c r="H53" s="53"/>
    </row>
    <row r="54" spans="1:8" ht="12.75">
      <c r="A54" s="18"/>
      <c r="B54" s="16"/>
      <c r="C54" s="11"/>
      <c r="D54" s="14"/>
      <c r="E54" s="14"/>
      <c r="F54" s="14"/>
      <c r="G54" s="53"/>
      <c r="H54" s="53"/>
    </row>
    <row r="55" spans="1:8" ht="12.75">
      <c r="A55" s="17"/>
      <c r="B55" s="19"/>
      <c r="C55" s="8"/>
      <c r="D55" s="15"/>
      <c r="E55" s="15"/>
      <c r="F55" s="15"/>
      <c r="G55" s="53"/>
      <c r="H55" s="53"/>
    </row>
    <row r="56" spans="1:8" ht="12.75">
      <c r="A56" s="17"/>
      <c r="B56" s="19"/>
      <c r="C56" s="8"/>
      <c r="D56" s="15"/>
      <c r="E56" s="15"/>
      <c r="F56" s="15"/>
      <c r="G56" s="53"/>
      <c r="H56" s="53"/>
    </row>
    <row r="57" spans="1:8" s="3" customFormat="1" ht="12.75">
      <c r="A57" s="17"/>
      <c r="B57" s="19"/>
      <c r="C57" s="8"/>
      <c r="D57" s="15"/>
      <c r="E57" s="15"/>
      <c r="F57" s="15"/>
      <c r="G57" s="53"/>
      <c r="H57" s="53"/>
    </row>
    <row r="58" spans="1:8" s="3" customFormat="1" ht="12.75">
      <c r="A58" s="17"/>
      <c r="B58" s="19"/>
      <c r="C58" s="8"/>
      <c r="D58" s="15"/>
      <c r="E58" s="15"/>
      <c r="F58" s="15"/>
      <c r="G58" s="53"/>
      <c r="H58" s="53"/>
    </row>
    <row r="59" spans="1:8" ht="12.75">
      <c r="A59" s="16"/>
      <c r="B59" s="18"/>
      <c r="C59" s="11"/>
      <c r="D59" s="14"/>
      <c r="E59" s="14"/>
      <c r="F59" s="14"/>
      <c r="G59" s="53"/>
      <c r="H59" s="53"/>
    </row>
    <row r="60" spans="1:8" ht="12.75">
      <c r="A60" s="16"/>
      <c r="B60" s="18"/>
      <c r="C60" s="11"/>
      <c r="D60" s="14"/>
      <c r="E60" s="14"/>
      <c r="F60" s="14"/>
      <c r="G60" s="53"/>
      <c r="H60" s="53"/>
    </row>
    <row r="61" spans="1:8" s="9" customFormat="1" ht="12.75">
      <c r="A61" s="17"/>
      <c r="B61" s="19"/>
      <c r="C61" s="8"/>
      <c r="D61" s="15"/>
      <c r="E61" s="15"/>
      <c r="F61" s="15"/>
      <c r="G61" s="53"/>
      <c r="H61" s="53"/>
    </row>
    <row r="62" spans="1:8" ht="12.75">
      <c r="A62" s="16"/>
      <c r="B62" s="16"/>
      <c r="C62" s="11"/>
      <c r="D62" s="14"/>
      <c r="E62" s="14"/>
      <c r="F62" s="14"/>
      <c r="G62" s="53"/>
      <c r="H62" s="53"/>
    </row>
    <row r="63" spans="1:8" ht="12.75">
      <c r="A63" s="18"/>
      <c r="B63" s="16"/>
      <c r="C63" s="11"/>
      <c r="D63" s="14"/>
      <c r="E63" s="14"/>
      <c r="F63" s="14"/>
      <c r="G63" s="53"/>
      <c r="H63" s="53"/>
    </row>
    <row r="64" spans="1:8" ht="12.75">
      <c r="A64" s="17"/>
      <c r="B64" s="19"/>
      <c r="C64" s="8"/>
      <c r="D64" s="15"/>
      <c r="E64" s="15"/>
      <c r="F64" s="15"/>
      <c r="G64" s="53"/>
      <c r="H64" s="53"/>
    </row>
    <row r="65" spans="1:8" ht="12.75">
      <c r="A65" s="17"/>
      <c r="B65" s="19"/>
      <c r="C65" s="8"/>
      <c r="D65" s="15"/>
      <c r="E65" s="15"/>
      <c r="F65" s="15"/>
      <c r="G65" s="53"/>
      <c r="H65" s="53"/>
    </row>
    <row r="66" spans="1:8" ht="12.75">
      <c r="A66" s="17"/>
      <c r="B66" s="19"/>
      <c r="C66" s="8"/>
      <c r="D66" s="15"/>
      <c r="E66" s="15"/>
      <c r="F66" s="15"/>
      <c r="G66" s="53"/>
      <c r="H66" s="53"/>
    </row>
    <row r="67" spans="1:8" ht="12.75">
      <c r="A67" s="16"/>
      <c r="B67" s="16"/>
      <c r="C67" s="12"/>
      <c r="D67" s="14"/>
      <c r="E67" s="14"/>
      <c r="F67" s="14"/>
      <c r="G67" s="53"/>
      <c r="H67" s="53"/>
    </row>
    <row r="68" spans="1:8" ht="12.75">
      <c r="A68" s="16"/>
      <c r="B68" s="16"/>
      <c r="C68" s="12"/>
      <c r="D68" s="14"/>
      <c r="E68" s="14"/>
      <c r="F68" s="14"/>
      <c r="G68" s="53"/>
      <c r="H68" s="53"/>
    </row>
    <row r="69" spans="1:8" ht="12.75">
      <c r="A69" s="20"/>
      <c r="B69" s="16"/>
      <c r="C69" s="12"/>
      <c r="D69" s="14"/>
      <c r="E69" s="14"/>
      <c r="F69" s="14"/>
      <c r="G69" s="53"/>
      <c r="H69" s="53"/>
    </row>
    <row r="70" spans="1:8" ht="12.75">
      <c r="A70" s="17"/>
      <c r="B70" s="21"/>
      <c r="C70" s="10"/>
      <c r="D70" s="15"/>
      <c r="E70" s="15"/>
      <c r="F70" s="15"/>
      <c r="G70" s="53"/>
      <c r="H70" s="53"/>
    </row>
    <row r="71" spans="1:8" ht="12.75">
      <c r="A71" s="17"/>
      <c r="B71" s="21"/>
      <c r="C71" s="10"/>
      <c r="D71" s="15"/>
      <c r="E71" s="15"/>
      <c r="F71" s="15"/>
      <c r="G71" s="53"/>
      <c r="H71" s="53"/>
    </row>
    <row r="72" spans="1:8" ht="12.75">
      <c r="A72" s="17"/>
      <c r="B72" s="21"/>
      <c r="C72" s="10"/>
      <c r="D72" s="15"/>
      <c r="E72" s="15"/>
      <c r="F72" s="15"/>
      <c r="G72" s="53"/>
      <c r="H72" s="53"/>
    </row>
    <row r="73" spans="1:8" ht="12.75">
      <c r="A73" s="20"/>
      <c r="B73" s="16"/>
      <c r="C73" s="12"/>
      <c r="D73" s="14"/>
      <c r="E73" s="14"/>
      <c r="F73" s="14"/>
      <c r="G73" s="53"/>
      <c r="H73" s="53"/>
    </row>
    <row r="74" spans="1:8" ht="12.75">
      <c r="A74" s="17"/>
      <c r="B74" s="21"/>
      <c r="C74" s="10"/>
      <c r="D74" s="15"/>
      <c r="E74" s="15"/>
      <c r="F74" s="15"/>
      <c r="G74" s="53"/>
      <c r="H74" s="53"/>
    </row>
    <row r="75" spans="1:8" ht="12.75">
      <c r="A75" s="40"/>
      <c r="B75" s="46"/>
      <c r="C75" s="47"/>
      <c r="D75" s="14"/>
      <c r="E75" s="14"/>
      <c r="F75" s="14"/>
      <c r="G75" s="53"/>
      <c r="H75" s="4"/>
    </row>
    <row r="76" spans="1:8" ht="12.75">
      <c r="A76" s="46"/>
      <c r="B76" s="46"/>
      <c r="C76" s="47"/>
      <c r="D76" s="14"/>
      <c r="E76" s="14"/>
      <c r="F76" s="14"/>
      <c r="G76" s="53"/>
      <c r="H76" s="4"/>
    </row>
    <row r="77" spans="3:7" ht="12.75">
      <c r="C77" s="13"/>
      <c r="D77" s="15"/>
      <c r="E77" s="15"/>
      <c r="F77" s="15"/>
      <c r="G77" s="53"/>
    </row>
    <row r="78" spans="1:7" ht="12.75">
      <c r="A78" s="46"/>
      <c r="B78" s="46"/>
      <c r="C78" s="47"/>
      <c r="D78" s="14"/>
      <c r="E78" s="14"/>
      <c r="F78" s="14"/>
      <c r="G78" s="53"/>
    </row>
    <row r="79" spans="3:7" ht="12.75">
      <c r="C79" s="13"/>
      <c r="D79" s="15"/>
      <c r="E79" s="15"/>
      <c r="F79" s="15"/>
      <c r="G79" s="53"/>
    </row>
    <row r="80" spans="3:7" ht="12.75">
      <c r="C80" s="13"/>
      <c r="D80" s="15"/>
      <c r="E80" s="15"/>
      <c r="F80" s="15"/>
      <c r="G80" s="4"/>
    </row>
    <row r="81" spans="3:7" ht="12.75">
      <c r="C81" s="13"/>
      <c r="D81" s="15"/>
      <c r="E81" s="15"/>
      <c r="F81" s="15"/>
      <c r="G81" s="4"/>
    </row>
    <row r="82" spans="3:6" ht="12.75">
      <c r="C82" s="13"/>
      <c r="D82" s="15"/>
      <c r="E82" s="15"/>
      <c r="F82" s="15"/>
    </row>
    <row r="83" spans="3:6" ht="12.75">
      <c r="C83" s="13"/>
      <c r="D83" s="15"/>
      <c r="E83" s="15"/>
      <c r="F83" s="15"/>
    </row>
    <row r="84" spans="3:6" ht="12.75">
      <c r="C84" s="13"/>
      <c r="D84" s="15"/>
      <c r="E84" s="15"/>
      <c r="F84" s="15"/>
    </row>
    <row r="85" spans="3:6" ht="12.75">
      <c r="C85" s="13"/>
      <c r="D85" s="15"/>
      <c r="E85" s="15"/>
      <c r="F85" s="15"/>
    </row>
    <row r="86" spans="3:6" ht="12.75">
      <c r="C86" s="13"/>
      <c r="D86" s="15"/>
      <c r="E86" s="15"/>
      <c r="F86" s="15"/>
    </row>
    <row r="87" spans="3:6" ht="12.75">
      <c r="C87" s="13"/>
      <c r="D87" s="15"/>
      <c r="E87" s="15"/>
      <c r="F87" s="15"/>
    </row>
    <row r="88" spans="3:6" ht="12.75">
      <c r="C88" s="13"/>
      <c r="D88" s="15"/>
      <c r="E88" s="15"/>
      <c r="F88" s="15"/>
    </row>
    <row r="89" spans="3:6" ht="12.75">
      <c r="C89" s="13"/>
      <c r="D89" s="15"/>
      <c r="E89" s="15"/>
      <c r="F89" s="15"/>
    </row>
    <row r="90" spans="3:6" ht="12.75">
      <c r="C90" s="13"/>
      <c r="D90" s="15"/>
      <c r="E90" s="15"/>
      <c r="F90" s="15"/>
    </row>
    <row r="91" spans="3:6" ht="12.75">
      <c r="C91" s="13"/>
      <c r="D91" s="15"/>
      <c r="E91" s="15"/>
      <c r="F91" s="15"/>
    </row>
    <row r="92" spans="3:6" ht="12.75">
      <c r="C92" s="13"/>
      <c r="D92" s="15"/>
      <c r="E92" s="15"/>
      <c r="F92" s="15"/>
    </row>
    <row r="93" spans="3:6" ht="12.75">
      <c r="C93" s="13"/>
      <c r="D93" s="15"/>
      <c r="E93" s="15"/>
      <c r="F93" s="15"/>
    </row>
    <row r="94" spans="3:6" ht="12.75">
      <c r="C94" s="13"/>
      <c r="D94" s="15"/>
      <c r="E94" s="15"/>
      <c r="F94" s="15"/>
    </row>
    <row r="95" spans="3:6" ht="12.75">
      <c r="C95" s="13"/>
      <c r="D95" s="15"/>
      <c r="E95" s="15"/>
      <c r="F95" s="15"/>
    </row>
    <row r="96" spans="3:6" ht="12.75">
      <c r="C96" s="13"/>
      <c r="D96" s="15"/>
      <c r="E96" s="15"/>
      <c r="F96" s="15"/>
    </row>
    <row r="97" spans="3:6" ht="12.75">
      <c r="C97" s="13"/>
      <c r="D97" s="15"/>
      <c r="E97" s="15"/>
      <c r="F97" s="15"/>
    </row>
    <row r="98" spans="3:6" ht="12.75">
      <c r="C98" s="13"/>
      <c r="D98" s="15"/>
      <c r="E98" s="15"/>
      <c r="F98" s="15"/>
    </row>
    <row r="99" spans="3:6" ht="12.75">
      <c r="C99" s="13"/>
      <c r="D99" s="15"/>
      <c r="E99" s="15"/>
      <c r="F99" s="15"/>
    </row>
    <row r="100" spans="3:6" ht="12.75">
      <c r="C100" s="13"/>
      <c r="D100" s="15"/>
      <c r="E100" s="15"/>
      <c r="F100" s="15"/>
    </row>
    <row r="101" spans="3:6" ht="12.75">
      <c r="C101" s="13"/>
      <c r="D101" s="15"/>
      <c r="E101" s="15"/>
      <c r="F101" s="15"/>
    </row>
    <row r="102" spans="3:6" ht="12.75">
      <c r="C102" s="13"/>
      <c r="D102" s="15"/>
      <c r="E102" s="15"/>
      <c r="F102" s="15"/>
    </row>
    <row r="103" spans="3:6" ht="12.75">
      <c r="C103" s="13"/>
      <c r="D103" s="15"/>
      <c r="E103" s="15"/>
      <c r="F103" s="15"/>
    </row>
    <row r="104" spans="3:6" ht="12.75">
      <c r="C104" s="13"/>
      <c r="D104" s="15"/>
      <c r="E104" s="15"/>
      <c r="F104" s="15"/>
    </row>
    <row r="105" spans="3:6" ht="12.75">
      <c r="C105" s="13"/>
      <c r="D105" s="15"/>
      <c r="E105" s="15"/>
      <c r="F105" s="15"/>
    </row>
    <row r="106" spans="3:6" ht="12.75">
      <c r="C106" s="13"/>
      <c r="D106" s="15"/>
      <c r="E106" s="15"/>
      <c r="F106" s="15"/>
    </row>
    <row r="107" spans="3:6" ht="12.75">
      <c r="C107" s="13"/>
      <c r="D107" s="15"/>
      <c r="E107" s="15"/>
      <c r="F107" s="15"/>
    </row>
    <row r="108" spans="3:6" ht="12.75">
      <c r="C108" s="13"/>
      <c r="D108" s="15"/>
      <c r="E108" s="15"/>
      <c r="F108" s="15"/>
    </row>
    <row r="109" spans="3:6" ht="12.75">
      <c r="C109" s="13"/>
      <c r="D109" s="15"/>
      <c r="E109" s="15"/>
      <c r="F109" s="15"/>
    </row>
    <row r="110" spans="3:6" ht="12.75">
      <c r="C110" s="13"/>
      <c r="D110" s="15"/>
      <c r="E110" s="15"/>
      <c r="F110" s="15"/>
    </row>
    <row r="111" spans="3:6" ht="12.75">
      <c r="C111" s="13"/>
      <c r="D111" s="15"/>
      <c r="E111" s="15"/>
      <c r="F111" s="15"/>
    </row>
    <row r="112" spans="3:6" ht="12.75">
      <c r="C112" s="13"/>
      <c r="D112" s="15"/>
      <c r="E112" s="15"/>
      <c r="F112" s="15"/>
    </row>
    <row r="113" spans="3:6" ht="12.75">
      <c r="C113" s="13"/>
      <c r="D113" s="15"/>
      <c r="E113" s="15"/>
      <c r="F113" s="15"/>
    </row>
    <row r="114" spans="3:6" ht="12.75">
      <c r="C114" s="13"/>
      <c r="D114" s="15"/>
      <c r="E114" s="15"/>
      <c r="F114" s="15"/>
    </row>
    <row r="115" spans="3:6" ht="12.75">
      <c r="C115" s="13"/>
      <c r="D115" s="15"/>
      <c r="E115" s="15"/>
      <c r="F115" s="15"/>
    </row>
    <row r="116" spans="3:6" ht="12.75">
      <c r="C116" s="13"/>
      <c r="D116" s="15"/>
      <c r="E116" s="15"/>
      <c r="F116" s="15"/>
    </row>
    <row r="117" spans="3:6" ht="12.75">
      <c r="C117" s="13"/>
      <c r="D117" s="15"/>
      <c r="E117" s="15"/>
      <c r="F117" s="15"/>
    </row>
    <row r="118" spans="3:6" ht="12.75">
      <c r="C118" s="13"/>
      <c r="D118" s="15"/>
      <c r="E118" s="15"/>
      <c r="F118" s="15"/>
    </row>
    <row r="119" spans="3:6" ht="12.75">
      <c r="C119" s="13"/>
      <c r="D119" s="15"/>
      <c r="E119" s="15"/>
      <c r="F119" s="15"/>
    </row>
    <row r="120" spans="3:6" ht="12.75">
      <c r="C120" s="13"/>
      <c r="D120" s="15"/>
      <c r="E120" s="15"/>
      <c r="F120" s="15"/>
    </row>
    <row r="121" spans="3:6" ht="12.75">
      <c r="C121" s="13"/>
      <c r="D121" s="15"/>
      <c r="E121" s="15"/>
      <c r="F121" s="15"/>
    </row>
    <row r="122" spans="3:6" ht="12.75">
      <c r="C122" s="13"/>
      <c r="D122" s="15"/>
      <c r="E122" s="15"/>
      <c r="F122" s="15"/>
    </row>
    <row r="123" spans="3:6" ht="12.75">
      <c r="C123" s="13"/>
      <c r="D123" s="15"/>
      <c r="E123" s="15"/>
      <c r="F123" s="15"/>
    </row>
    <row r="124" spans="3:6" ht="12.75">
      <c r="C124" s="13"/>
      <c r="D124" s="15"/>
      <c r="E124" s="15"/>
      <c r="F124" s="15"/>
    </row>
    <row r="125" spans="3:6" ht="12.75">
      <c r="C125" s="13"/>
      <c r="D125" s="15"/>
      <c r="E125" s="15"/>
      <c r="F125" s="15"/>
    </row>
    <row r="126" spans="3:6" ht="12.75">
      <c r="C126" s="13"/>
      <c r="D126" s="15"/>
      <c r="E126" s="15"/>
      <c r="F126" s="15"/>
    </row>
    <row r="127" spans="3:6" ht="12.75">
      <c r="C127" s="13"/>
      <c r="D127" s="15"/>
      <c r="E127" s="15"/>
      <c r="F127" s="15"/>
    </row>
    <row r="128" spans="3:6" ht="12.75">
      <c r="C128" s="13"/>
      <c r="D128" s="15"/>
      <c r="E128" s="15"/>
      <c r="F128" s="15"/>
    </row>
    <row r="129" spans="3:6" ht="12.75">
      <c r="C129" s="13"/>
      <c r="D129" s="15"/>
      <c r="E129" s="15"/>
      <c r="F129" s="15"/>
    </row>
    <row r="130" spans="3:6" ht="12.75">
      <c r="C130" s="13"/>
      <c r="D130" s="15"/>
      <c r="E130" s="15"/>
      <c r="F130" s="15"/>
    </row>
    <row r="131" spans="3:6" ht="12.75">
      <c r="C131" s="13"/>
      <c r="D131" s="15"/>
      <c r="E131" s="15"/>
      <c r="F131" s="15"/>
    </row>
    <row r="132" spans="3:6" ht="12.75">
      <c r="C132" s="13"/>
      <c r="D132" s="15"/>
      <c r="E132" s="15"/>
      <c r="F132" s="15"/>
    </row>
    <row r="133" spans="3:6" ht="12.75">
      <c r="C133" s="13"/>
      <c r="D133" s="15"/>
      <c r="E133" s="15"/>
      <c r="F133" s="15"/>
    </row>
    <row r="134" spans="3:6" ht="12.75">
      <c r="C134" s="13"/>
      <c r="D134" s="15"/>
      <c r="E134" s="15"/>
      <c r="F134" s="15"/>
    </row>
    <row r="135" spans="3:6" ht="12.75">
      <c r="C135" s="13"/>
      <c r="D135" s="15"/>
      <c r="E135" s="15"/>
      <c r="F135" s="15"/>
    </row>
    <row r="136" spans="3:6" ht="12.75">
      <c r="C136" s="13"/>
      <c r="D136" s="15"/>
      <c r="E136" s="15"/>
      <c r="F136" s="15"/>
    </row>
    <row r="137" spans="3:6" ht="12.75">
      <c r="C137" s="13"/>
      <c r="D137" s="15"/>
      <c r="E137" s="15"/>
      <c r="F137" s="15"/>
    </row>
    <row r="138" spans="3:6" ht="12.75">
      <c r="C138" s="13"/>
      <c r="D138" s="15"/>
      <c r="E138" s="15"/>
      <c r="F138" s="15"/>
    </row>
    <row r="139" spans="3:6" ht="12.75">
      <c r="C139" s="13"/>
      <c r="D139" s="15"/>
      <c r="E139" s="15"/>
      <c r="F139" s="15"/>
    </row>
    <row r="140" spans="3:6" ht="12.75">
      <c r="C140" s="13"/>
      <c r="D140" s="15"/>
      <c r="E140" s="15"/>
      <c r="F140" s="15"/>
    </row>
    <row r="141" spans="3:6" ht="12.75">
      <c r="C141" s="13"/>
      <c r="D141" s="15"/>
      <c r="E141" s="15"/>
      <c r="F141" s="15"/>
    </row>
    <row r="142" spans="3:6" ht="12.75">
      <c r="C142" s="13"/>
      <c r="D142" s="15"/>
      <c r="E142" s="15"/>
      <c r="F142" s="15"/>
    </row>
    <row r="143" spans="3:6" ht="12.75">
      <c r="C143" s="13"/>
      <c r="D143" s="15"/>
      <c r="E143" s="15"/>
      <c r="F143" s="15"/>
    </row>
    <row r="144" spans="3:6" ht="12.75">
      <c r="C144" s="13"/>
      <c r="D144" s="15"/>
      <c r="E144" s="15"/>
      <c r="F144" s="15"/>
    </row>
    <row r="145" spans="3:6" ht="12.75">
      <c r="C145" s="13"/>
      <c r="D145" s="15"/>
      <c r="E145" s="15"/>
      <c r="F145" s="15"/>
    </row>
    <row r="146" spans="3:6" ht="12.75">
      <c r="C146" s="13"/>
      <c r="D146" s="15"/>
      <c r="E146" s="15"/>
      <c r="F146" s="15"/>
    </row>
    <row r="147" spans="3:6" ht="12.75">
      <c r="C147" s="13"/>
      <c r="D147" s="15"/>
      <c r="E147" s="15"/>
      <c r="F147" s="15"/>
    </row>
    <row r="148" spans="3:6" ht="12.75">
      <c r="C148" s="13"/>
      <c r="D148" s="15"/>
      <c r="E148" s="15"/>
      <c r="F148" s="15"/>
    </row>
    <row r="149" spans="3:6" ht="12.75">
      <c r="C149" s="13"/>
      <c r="D149" s="15"/>
      <c r="E149" s="15"/>
      <c r="F149" s="15"/>
    </row>
    <row r="150" spans="3:6" ht="12.75">
      <c r="C150" s="13"/>
      <c r="D150" s="15"/>
      <c r="E150" s="15"/>
      <c r="F150" s="15"/>
    </row>
    <row r="151" spans="3:6" ht="12.75">
      <c r="C151" s="13"/>
      <c r="D151" s="15"/>
      <c r="E151" s="15"/>
      <c r="F151" s="15"/>
    </row>
    <row r="152" spans="3:6" ht="12.75">
      <c r="C152" s="13"/>
      <c r="D152" s="15"/>
      <c r="E152" s="15"/>
      <c r="F152" s="15"/>
    </row>
    <row r="153" spans="3:6" ht="12.75">
      <c r="C153" s="13"/>
      <c r="D153" s="15"/>
      <c r="E153" s="15"/>
      <c r="F153" s="15"/>
    </row>
    <row r="154" spans="3:6" ht="12.75">
      <c r="C154" s="13"/>
      <c r="D154" s="15"/>
      <c r="E154" s="15"/>
      <c r="F154" s="15"/>
    </row>
    <row r="155" spans="3:6" ht="12.75">
      <c r="C155" s="13"/>
      <c r="D155" s="15"/>
      <c r="E155" s="15"/>
      <c r="F155" s="15"/>
    </row>
    <row r="156" spans="3:6" ht="12.75">
      <c r="C156" s="13"/>
      <c r="D156" s="15"/>
      <c r="E156" s="15"/>
      <c r="F156" s="15"/>
    </row>
    <row r="157" spans="3:6" ht="12.75">
      <c r="C157" s="13"/>
      <c r="D157" s="15"/>
      <c r="E157" s="15"/>
      <c r="F157" s="15"/>
    </row>
    <row r="158" spans="3:6" ht="12.75">
      <c r="C158" s="13"/>
      <c r="D158" s="15"/>
      <c r="E158" s="15"/>
      <c r="F158" s="15"/>
    </row>
    <row r="159" spans="3:6" ht="12.75">
      <c r="C159" s="13"/>
      <c r="D159" s="15"/>
      <c r="E159" s="15"/>
      <c r="F159" s="15"/>
    </row>
    <row r="160" spans="3:6" ht="12.75">
      <c r="C160" s="13"/>
      <c r="D160" s="15"/>
      <c r="E160" s="15"/>
      <c r="F160" s="15"/>
    </row>
    <row r="161" spans="3:6" ht="12.75">
      <c r="C161" s="13"/>
      <c r="D161" s="15"/>
      <c r="E161" s="15"/>
      <c r="F161" s="15"/>
    </row>
    <row r="162" spans="3:6" ht="12.75">
      <c r="C162" s="13"/>
      <c r="D162" s="15"/>
      <c r="E162" s="15"/>
      <c r="F162" s="15"/>
    </row>
    <row r="163" spans="3:6" ht="12.75">
      <c r="C163" s="13"/>
      <c r="D163" s="15"/>
      <c r="E163" s="15"/>
      <c r="F163" s="15"/>
    </row>
    <row r="164" spans="3:6" ht="12.75">
      <c r="C164" s="13"/>
      <c r="D164" s="15"/>
      <c r="E164" s="15"/>
      <c r="F164" s="15"/>
    </row>
    <row r="165" spans="3:6" ht="12.75">
      <c r="C165" s="13"/>
      <c r="D165" s="15"/>
      <c r="E165" s="15"/>
      <c r="F165" s="15"/>
    </row>
    <row r="166" spans="3:6" ht="12.75">
      <c r="C166" s="13"/>
      <c r="D166" s="15"/>
      <c r="E166" s="15"/>
      <c r="F166" s="15"/>
    </row>
    <row r="167" spans="3:6" ht="12.75">
      <c r="C167" s="13"/>
      <c r="D167" s="15"/>
      <c r="E167" s="15"/>
      <c r="F167" s="15"/>
    </row>
    <row r="168" spans="3:6" ht="12.75">
      <c r="C168" s="13"/>
      <c r="D168" s="15"/>
      <c r="E168" s="15"/>
      <c r="F168" s="15"/>
    </row>
    <row r="169" spans="3:6" ht="12.75">
      <c r="C169" s="13"/>
      <c r="D169" s="15"/>
      <c r="E169" s="15"/>
      <c r="F169" s="15"/>
    </row>
    <row r="170" spans="3:6" ht="12.75">
      <c r="C170" s="13"/>
      <c r="D170" s="15"/>
      <c r="E170" s="15"/>
      <c r="F170" s="15"/>
    </row>
    <row r="171" spans="3:6" ht="12.75">
      <c r="C171" s="13"/>
      <c r="D171" s="15"/>
      <c r="E171" s="15"/>
      <c r="F171" s="15"/>
    </row>
    <row r="172" spans="3:6" ht="12.75">
      <c r="C172" s="13"/>
      <c r="D172" s="15"/>
      <c r="E172" s="15"/>
      <c r="F172" s="15"/>
    </row>
    <row r="173" spans="3:6" ht="12.75">
      <c r="C173" s="13"/>
      <c r="D173" s="15"/>
      <c r="E173" s="15"/>
      <c r="F173" s="15"/>
    </row>
    <row r="174" spans="3:6" ht="12.75">
      <c r="C174" s="13"/>
      <c r="D174" s="15"/>
      <c r="E174" s="15"/>
      <c r="F174" s="15"/>
    </row>
    <row r="175" spans="3:6" ht="12.75">
      <c r="C175" s="13"/>
      <c r="D175" s="15"/>
      <c r="E175" s="15"/>
      <c r="F175" s="15"/>
    </row>
    <row r="176" spans="3:6" ht="12.75">
      <c r="C176" s="13"/>
      <c r="D176" s="15"/>
      <c r="E176" s="15"/>
      <c r="F176" s="15"/>
    </row>
    <row r="177" spans="3:6" ht="12.75">
      <c r="C177" s="13"/>
      <c r="D177" s="15"/>
      <c r="E177" s="15"/>
      <c r="F177" s="15"/>
    </row>
    <row r="178" spans="3:6" ht="12.75">
      <c r="C178" s="13"/>
      <c r="D178" s="15"/>
      <c r="E178" s="15"/>
      <c r="F178" s="15"/>
    </row>
    <row r="179" spans="3:6" ht="12.75">
      <c r="C179" s="13"/>
      <c r="D179" s="15"/>
      <c r="E179" s="15"/>
      <c r="F179" s="15"/>
    </row>
    <row r="180" spans="3:6" ht="12.75">
      <c r="C180" s="13"/>
      <c r="D180" s="15"/>
      <c r="E180" s="15"/>
      <c r="F180" s="15"/>
    </row>
    <row r="181" spans="3:6" ht="12.75">
      <c r="C181" s="13"/>
      <c r="D181" s="15"/>
      <c r="E181" s="15"/>
      <c r="F181" s="15"/>
    </row>
    <row r="182" spans="3:6" ht="12.75">
      <c r="C182" s="13"/>
      <c r="D182" s="15"/>
      <c r="E182" s="15"/>
      <c r="F182" s="15"/>
    </row>
    <row r="183" spans="3:6" ht="12.75">
      <c r="C183" s="13"/>
      <c r="D183" s="15"/>
      <c r="E183" s="15"/>
      <c r="F183" s="15"/>
    </row>
    <row r="184" spans="3:6" ht="12.75">
      <c r="C184" s="13"/>
      <c r="D184" s="15"/>
      <c r="E184" s="15"/>
      <c r="F184" s="15"/>
    </row>
    <row r="185" spans="3:6" ht="12.75">
      <c r="C185" s="13"/>
      <c r="D185" s="15"/>
      <c r="E185" s="15"/>
      <c r="F185" s="15"/>
    </row>
    <row r="186" spans="3:6" ht="12.75">
      <c r="C186" s="13"/>
      <c r="D186" s="15"/>
      <c r="E186" s="15"/>
      <c r="F186" s="15"/>
    </row>
    <row r="187" spans="3:6" ht="12.75">
      <c r="C187" s="13"/>
      <c r="D187" s="15"/>
      <c r="E187" s="15"/>
      <c r="F187" s="15"/>
    </row>
    <row r="188" spans="3:6" ht="12.75">
      <c r="C188" s="13"/>
      <c r="D188" s="15"/>
      <c r="E188" s="15"/>
      <c r="F188" s="15"/>
    </row>
    <row r="189" spans="3:6" ht="12.75">
      <c r="C189" s="13"/>
      <c r="D189" s="15"/>
      <c r="E189" s="15"/>
      <c r="F189" s="15"/>
    </row>
    <row r="190" spans="3:6" ht="12.75">
      <c r="C190" s="13"/>
      <c r="D190" s="15"/>
      <c r="E190" s="15"/>
      <c r="F190" s="15"/>
    </row>
    <row r="191" spans="3:6" ht="12.75">
      <c r="C191" s="13"/>
      <c r="D191" s="15"/>
      <c r="E191" s="15"/>
      <c r="F191" s="15"/>
    </row>
    <row r="192" spans="4:6" ht="12.75">
      <c r="D192" s="15"/>
      <c r="E192" s="15"/>
      <c r="F192" s="15"/>
    </row>
    <row r="193" spans="4:6" ht="12.75">
      <c r="D193" s="15"/>
      <c r="E193" s="15"/>
      <c r="F193" s="15"/>
    </row>
    <row r="194" spans="4:6" ht="12.75">
      <c r="D194" s="15"/>
      <c r="E194" s="15"/>
      <c r="F194" s="15"/>
    </row>
    <row r="195" spans="4:6" ht="12.75">
      <c r="D195" s="15"/>
      <c r="E195" s="15"/>
      <c r="F195" s="15"/>
    </row>
    <row r="196" spans="4:6" ht="12.75">
      <c r="D196" s="15"/>
      <c r="E196" s="15"/>
      <c r="F196" s="15"/>
    </row>
    <row r="197" spans="4:6" ht="12.75">
      <c r="D197" s="15"/>
      <c r="E197" s="15"/>
      <c r="F197" s="15"/>
    </row>
    <row r="198" spans="4:6" ht="12.75">
      <c r="D198" s="15"/>
      <c r="E198" s="15"/>
      <c r="F198" s="15"/>
    </row>
    <row r="199" spans="4:6" ht="12.75">
      <c r="D199" s="15"/>
      <c r="E199" s="15"/>
      <c r="F199" s="15"/>
    </row>
    <row r="200" spans="4:6" ht="12.75">
      <c r="D200" s="15"/>
      <c r="E200" s="15"/>
      <c r="F200" s="15"/>
    </row>
    <row r="201" spans="4:6" ht="12.75">
      <c r="D201" s="15"/>
      <c r="E201" s="15"/>
      <c r="F201" s="15"/>
    </row>
    <row r="202" spans="4:6" ht="12.75">
      <c r="D202" s="15"/>
      <c r="E202" s="15"/>
      <c r="F202" s="15"/>
    </row>
    <row r="203" spans="4:6" ht="12.75">
      <c r="D203" s="15"/>
      <c r="E203" s="15"/>
      <c r="F203" s="15"/>
    </row>
    <row r="204" spans="4:6" ht="12.75">
      <c r="D204" s="15"/>
      <c r="E204" s="15"/>
      <c r="F204" s="15"/>
    </row>
    <row r="205" spans="4:6" ht="12.75">
      <c r="D205" s="15"/>
      <c r="E205" s="15"/>
      <c r="F205" s="15"/>
    </row>
    <row r="206" spans="4:6" ht="12.75">
      <c r="D206" s="15"/>
      <c r="E206" s="15"/>
      <c r="F206" s="15"/>
    </row>
    <row r="207" spans="4:6" ht="12.75">
      <c r="D207" s="15"/>
      <c r="E207" s="15"/>
      <c r="F207" s="15"/>
    </row>
    <row r="208" spans="4:6" ht="12.75">
      <c r="D208" s="15"/>
      <c r="E208" s="15"/>
      <c r="F208" s="15"/>
    </row>
    <row r="209" spans="4:6" ht="12.75">
      <c r="D209" s="15"/>
      <c r="E209" s="15"/>
      <c r="F209" s="15"/>
    </row>
    <row r="210" spans="4:5" ht="12.75">
      <c r="D210" s="15"/>
      <c r="E210" s="15"/>
    </row>
    <row r="211" spans="4:5" ht="12.75">
      <c r="D211" s="15"/>
      <c r="E211" s="15"/>
    </row>
    <row r="212" spans="4:5" ht="12.75">
      <c r="D212" s="15"/>
      <c r="E212" s="15"/>
    </row>
    <row r="213" spans="4:5" ht="12.75">
      <c r="D213" s="15"/>
      <c r="E213" s="15"/>
    </row>
    <row r="214" spans="4:5" ht="12.75">
      <c r="D214" s="15"/>
      <c r="E214" s="15"/>
    </row>
  </sheetData>
  <sheetProtection/>
  <mergeCells count="1">
    <mergeCell ref="A2:G2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28125" style="4" customWidth="1"/>
    <col min="2" max="2" width="5.421875" style="17" customWidth="1"/>
    <col min="3" max="3" width="44.28125" style="2" customWidth="1"/>
    <col min="4" max="4" width="13.7109375" style="2" customWidth="1"/>
    <col min="5" max="5" width="12.57421875" style="2" customWidth="1"/>
    <col min="6" max="6" width="13.7109375" style="2" customWidth="1"/>
    <col min="7" max="8" width="9.57421875" style="2" customWidth="1"/>
    <col min="9" max="9" width="9.8515625" style="2" customWidth="1"/>
    <col min="10" max="16384" width="9.140625" style="2" customWidth="1"/>
  </cols>
  <sheetData>
    <row r="1" spans="1:8" ht="30" customHeight="1">
      <c r="A1" s="237" t="s">
        <v>149</v>
      </c>
      <c r="B1" s="237"/>
      <c r="C1" s="237"/>
      <c r="D1" s="237"/>
      <c r="E1" s="237"/>
      <c r="F1" s="237"/>
      <c r="G1" s="237"/>
      <c r="H1" s="237"/>
    </row>
    <row r="2" spans="1:8" ht="27.75" customHeight="1">
      <c r="A2" s="242" t="s">
        <v>150</v>
      </c>
      <c r="B2" s="242"/>
      <c r="C2" s="242"/>
      <c r="D2" s="242"/>
      <c r="E2" s="242"/>
      <c r="F2" s="242"/>
      <c r="G2" s="242"/>
      <c r="H2" s="242"/>
    </row>
    <row r="3" spans="1:8" ht="52.5" customHeight="1">
      <c r="A3" s="240"/>
      <c r="B3" s="241"/>
      <c r="C3" s="39" t="s">
        <v>137</v>
      </c>
      <c r="D3" s="67" t="s">
        <v>226</v>
      </c>
      <c r="E3" s="200" t="s">
        <v>230</v>
      </c>
      <c r="F3" s="42" t="s">
        <v>227</v>
      </c>
      <c r="G3" s="42" t="s">
        <v>127</v>
      </c>
      <c r="H3" s="42" t="s">
        <v>127</v>
      </c>
    </row>
    <row r="4" spans="1:8" ht="12.75" customHeight="1">
      <c r="A4" s="63"/>
      <c r="B4" s="54"/>
      <c r="C4" s="66">
        <v>1</v>
      </c>
      <c r="D4" s="65">
        <v>2</v>
      </c>
      <c r="E4" s="55">
        <v>3</v>
      </c>
      <c r="F4" s="56">
        <v>4</v>
      </c>
      <c r="G4" s="57" t="s">
        <v>128</v>
      </c>
      <c r="H4" s="57" t="s">
        <v>129</v>
      </c>
    </row>
    <row r="5" spans="1:8" ht="25.5" customHeight="1">
      <c r="A5" s="187"/>
      <c r="B5" s="187"/>
      <c r="C5" s="188" t="s">
        <v>145</v>
      </c>
      <c r="D5" s="231">
        <f aca="true" t="shared" si="0" ref="D5:F6">D6</f>
        <v>0</v>
      </c>
      <c r="E5" s="231">
        <f t="shared" si="0"/>
        <v>0</v>
      </c>
      <c r="F5" s="231">
        <f t="shared" si="0"/>
        <v>0</v>
      </c>
      <c r="G5" s="123">
        <v>0</v>
      </c>
      <c r="H5" s="123">
        <v>0</v>
      </c>
    </row>
    <row r="6" spans="1:8" ht="25.5" customHeight="1">
      <c r="A6" s="187">
        <v>8</v>
      </c>
      <c r="B6" s="187"/>
      <c r="C6" s="189" t="s">
        <v>147</v>
      </c>
      <c r="D6" s="232">
        <f t="shared" si="0"/>
        <v>0</v>
      </c>
      <c r="E6" s="232">
        <f t="shared" si="0"/>
        <v>0</v>
      </c>
      <c r="F6" s="232">
        <f t="shared" si="0"/>
        <v>0</v>
      </c>
      <c r="G6" s="123">
        <v>0</v>
      </c>
      <c r="H6" s="123">
        <v>0</v>
      </c>
    </row>
    <row r="7" spans="1:8" ht="12.75" customHeight="1">
      <c r="A7" s="187"/>
      <c r="B7" s="187">
        <v>81</v>
      </c>
      <c r="C7" s="189" t="s">
        <v>148</v>
      </c>
      <c r="D7" s="232">
        <f>D9</f>
        <v>0</v>
      </c>
      <c r="E7" s="232">
        <f>E9</f>
        <v>0</v>
      </c>
      <c r="F7" s="232">
        <f>F9</f>
        <v>0</v>
      </c>
      <c r="G7" s="123">
        <v>0</v>
      </c>
      <c r="H7" s="123">
        <v>0</v>
      </c>
    </row>
    <row r="8" spans="1:8" s="3" customFormat="1" ht="25.5" customHeight="1">
      <c r="A8" s="120"/>
      <c r="B8" s="120">
        <v>8</v>
      </c>
      <c r="C8" s="190" t="s">
        <v>6</v>
      </c>
      <c r="D8" s="122">
        <f>D9</f>
        <v>0</v>
      </c>
      <c r="E8" s="122">
        <f>E9</f>
        <v>0</v>
      </c>
      <c r="F8" s="122">
        <f>F9</f>
        <v>0</v>
      </c>
      <c r="G8" s="123">
        <v>0</v>
      </c>
      <c r="H8" s="123">
        <v>0</v>
      </c>
    </row>
    <row r="9" spans="1:8" s="3" customFormat="1" ht="12.75">
      <c r="A9" s="120"/>
      <c r="B9" s="120">
        <v>84</v>
      </c>
      <c r="C9" s="190" t="s">
        <v>58</v>
      </c>
      <c r="D9" s="122">
        <v>0</v>
      </c>
      <c r="E9" s="122">
        <v>0</v>
      </c>
      <c r="F9" s="122">
        <v>0</v>
      </c>
      <c r="G9" s="123">
        <v>0</v>
      </c>
      <c r="H9" s="123">
        <v>0</v>
      </c>
    </row>
    <row r="10" spans="1:8" s="3" customFormat="1" ht="25.5" customHeight="1">
      <c r="A10" s="187"/>
      <c r="B10" s="187"/>
      <c r="C10" s="188" t="s">
        <v>146</v>
      </c>
      <c r="D10" s="231">
        <f>SUM(D11+D15)</f>
        <v>101793.1</v>
      </c>
      <c r="E10" s="231">
        <f>SUM(E11+E15)</f>
        <v>100869</v>
      </c>
      <c r="F10" s="231">
        <f>SUM(F11+F15)</f>
        <v>101650.28</v>
      </c>
      <c r="G10" s="123">
        <f aca="true" t="shared" si="1" ref="G10:G18">F10/D10*100</f>
        <v>99.85969579470513</v>
      </c>
      <c r="H10" s="123">
        <f aca="true" t="shared" si="2" ref="H10:H18">F10/E10*100</f>
        <v>100.7745491677324</v>
      </c>
    </row>
    <row r="11" spans="1:8" s="3" customFormat="1" ht="25.5" customHeight="1">
      <c r="A11" s="187">
        <v>1</v>
      </c>
      <c r="B11" s="187"/>
      <c r="C11" s="189" t="s">
        <v>253</v>
      </c>
      <c r="D11" s="232">
        <f aca="true" t="shared" si="3" ref="D11:F12">D12</f>
        <v>50877.96</v>
      </c>
      <c r="E11" s="232">
        <f t="shared" si="3"/>
        <v>50011.66</v>
      </c>
      <c r="F11" s="232">
        <f t="shared" si="3"/>
        <v>50011.66</v>
      </c>
      <c r="G11" s="123">
        <f t="shared" si="1"/>
        <v>98.29729808349235</v>
      </c>
      <c r="H11" s="123">
        <f t="shared" si="2"/>
        <v>100</v>
      </c>
    </row>
    <row r="12" spans="1:8" s="3" customFormat="1" ht="12.75" customHeight="1">
      <c r="A12" s="187"/>
      <c r="B12" s="187">
        <v>11</v>
      </c>
      <c r="C12" s="189" t="s">
        <v>139</v>
      </c>
      <c r="D12" s="232">
        <f t="shared" si="3"/>
        <v>50877.96</v>
      </c>
      <c r="E12" s="232">
        <f t="shared" si="3"/>
        <v>50011.66</v>
      </c>
      <c r="F12" s="232">
        <f t="shared" si="3"/>
        <v>50011.66</v>
      </c>
      <c r="G12" s="123">
        <f t="shared" si="1"/>
        <v>98.29729808349235</v>
      </c>
      <c r="H12" s="123">
        <f t="shared" si="2"/>
        <v>100</v>
      </c>
    </row>
    <row r="13" spans="1:8" s="3" customFormat="1" ht="25.5" customHeight="1">
      <c r="A13" s="120"/>
      <c r="B13" s="120">
        <v>5</v>
      </c>
      <c r="C13" s="192" t="s">
        <v>7</v>
      </c>
      <c r="D13" s="122">
        <f>SUM(D14)</f>
        <v>50877.96</v>
      </c>
      <c r="E13" s="122">
        <f>SUM(E14)</f>
        <v>50011.66</v>
      </c>
      <c r="F13" s="122">
        <f>SUM(F14)</f>
        <v>50011.66</v>
      </c>
      <c r="G13" s="123">
        <f t="shared" si="1"/>
        <v>98.29729808349235</v>
      </c>
      <c r="H13" s="123">
        <f t="shared" si="2"/>
        <v>100</v>
      </c>
    </row>
    <row r="14" spans="1:8" s="3" customFormat="1" ht="12.75">
      <c r="A14" s="120"/>
      <c r="B14" s="120">
        <v>54</v>
      </c>
      <c r="C14" s="192" t="s">
        <v>110</v>
      </c>
      <c r="D14" s="122">
        <v>50877.96</v>
      </c>
      <c r="E14" s="122">
        <v>50011.66</v>
      </c>
      <c r="F14" s="122">
        <v>50011.66</v>
      </c>
      <c r="G14" s="123">
        <f t="shared" si="1"/>
        <v>98.29729808349235</v>
      </c>
      <c r="H14" s="123">
        <f t="shared" si="2"/>
        <v>100</v>
      </c>
    </row>
    <row r="15" spans="1:8" s="3" customFormat="1" ht="25.5" customHeight="1">
      <c r="A15" s="187">
        <v>3</v>
      </c>
      <c r="B15" s="187"/>
      <c r="C15" s="230" t="s">
        <v>198</v>
      </c>
      <c r="D15" s="232">
        <f aca="true" t="shared" si="4" ref="D15:F16">D16</f>
        <v>50915.14</v>
      </c>
      <c r="E15" s="232">
        <f t="shared" si="4"/>
        <v>50857.34</v>
      </c>
      <c r="F15" s="232">
        <f t="shared" si="4"/>
        <v>51638.62</v>
      </c>
      <c r="G15" s="123">
        <f t="shared" si="1"/>
        <v>101.42095258895489</v>
      </c>
      <c r="H15" s="123">
        <f t="shared" si="2"/>
        <v>101.53621876409582</v>
      </c>
    </row>
    <row r="16" spans="1:8" s="3" customFormat="1" ht="12.75" customHeight="1">
      <c r="A16" s="187"/>
      <c r="B16" s="187">
        <v>31</v>
      </c>
      <c r="C16" s="230" t="s">
        <v>199</v>
      </c>
      <c r="D16" s="232">
        <f t="shared" si="4"/>
        <v>50915.14</v>
      </c>
      <c r="E16" s="232">
        <f t="shared" si="4"/>
        <v>50857.34</v>
      </c>
      <c r="F16" s="232">
        <f t="shared" si="4"/>
        <v>51638.62</v>
      </c>
      <c r="G16" s="123">
        <f t="shared" si="1"/>
        <v>101.42095258895489</v>
      </c>
      <c r="H16" s="123">
        <f t="shared" si="2"/>
        <v>101.53621876409582</v>
      </c>
    </row>
    <row r="17" spans="1:8" s="3" customFormat="1" ht="25.5" customHeight="1">
      <c r="A17" s="120"/>
      <c r="B17" s="120">
        <v>5</v>
      </c>
      <c r="C17" s="192" t="s">
        <v>7</v>
      </c>
      <c r="D17" s="122">
        <f>SUM(D18)</f>
        <v>50915.14</v>
      </c>
      <c r="E17" s="122">
        <f>SUM(E18)</f>
        <v>50857.34</v>
      </c>
      <c r="F17" s="122">
        <f>SUM(F18)</f>
        <v>51638.62</v>
      </c>
      <c r="G17" s="123">
        <f t="shared" si="1"/>
        <v>101.42095258895489</v>
      </c>
      <c r="H17" s="123">
        <f t="shared" si="2"/>
        <v>101.53621876409582</v>
      </c>
    </row>
    <row r="18" spans="1:8" s="3" customFormat="1" ht="12.75">
      <c r="A18" s="120"/>
      <c r="B18" s="120">
        <v>54</v>
      </c>
      <c r="C18" s="192" t="s">
        <v>110</v>
      </c>
      <c r="D18" s="122">
        <v>50915.14</v>
      </c>
      <c r="E18" s="122">
        <v>50857.34</v>
      </c>
      <c r="F18" s="122">
        <v>51638.62</v>
      </c>
      <c r="G18" s="123">
        <f t="shared" si="1"/>
        <v>101.42095258895489</v>
      </c>
      <c r="H18" s="123">
        <f t="shared" si="2"/>
        <v>101.53621876409582</v>
      </c>
    </row>
    <row r="19" spans="4:6" ht="12.75">
      <c r="D19" s="31"/>
      <c r="E19" s="31"/>
      <c r="F19" s="31"/>
    </row>
    <row r="20" spans="4:6" ht="12.75">
      <c r="D20" s="31"/>
      <c r="E20" s="31"/>
      <c r="F20" s="31"/>
    </row>
    <row r="21" spans="4:6" ht="12.75">
      <c r="D21" s="31"/>
      <c r="E21" s="31"/>
      <c r="F21" s="31"/>
    </row>
    <row r="22" spans="4:6" ht="12.75">
      <c r="D22" s="31"/>
      <c r="E22" s="31"/>
      <c r="F22" s="31"/>
    </row>
  </sheetData>
  <sheetProtection/>
  <mergeCells count="3">
    <mergeCell ref="A3:B3"/>
    <mergeCell ref="A2:H2"/>
    <mergeCell ref="A1:H1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44.8515625" style="0" customWidth="1"/>
    <col min="4" max="4" width="13.7109375" style="0" customWidth="1"/>
    <col min="5" max="5" width="13.140625" style="0" customWidth="1"/>
    <col min="6" max="6" width="13.7109375" style="0" customWidth="1"/>
    <col min="7" max="8" width="9.57421875" style="0" customWidth="1"/>
  </cols>
  <sheetData>
    <row r="1" spans="1:8" ht="30" customHeight="1">
      <c r="A1" s="237" t="s">
        <v>149</v>
      </c>
      <c r="B1" s="237"/>
      <c r="C1" s="237"/>
      <c r="D1" s="237"/>
      <c r="E1" s="237"/>
      <c r="F1" s="237"/>
      <c r="G1" s="237"/>
      <c r="H1" s="237"/>
    </row>
    <row r="2" spans="1:8" ht="27.75" customHeight="1">
      <c r="A2" s="242" t="s">
        <v>151</v>
      </c>
      <c r="B2" s="242"/>
      <c r="C2" s="242"/>
      <c r="D2" s="242"/>
      <c r="E2" s="242"/>
      <c r="F2" s="242"/>
      <c r="G2" s="242"/>
      <c r="H2" s="242"/>
    </row>
    <row r="3" spans="1:8" ht="52.5" customHeight="1">
      <c r="A3" s="240"/>
      <c r="B3" s="241"/>
      <c r="C3" s="39" t="s">
        <v>144</v>
      </c>
      <c r="D3" s="67" t="s">
        <v>226</v>
      </c>
      <c r="E3" s="200" t="s">
        <v>230</v>
      </c>
      <c r="F3" s="42" t="s">
        <v>227</v>
      </c>
      <c r="G3" s="42" t="s">
        <v>127</v>
      </c>
      <c r="H3" s="42" t="s">
        <v>127</v>
      </c>
    </row>
    <row r="4" spans="1:8" ht="12.75" customHeight="1">
      <c r="A4" s="63"/>
      <c r="B4" s="54"/>
      <c r="C4" s="66">
        <v>1</v>
      </c>
      <c r="D4" s="65">
        <v>2</v>
      </c>
      <c r="E4" s="55">
        <v>3</v>
      </c>
      <c r="F4" s="56">
        <v>4</v>
      </c>
      <c r="G4" s="57" t="s">
        <v>128</v>
      </c>
      <c r="H4" s="57" t="s">
        <v>129</v>
      </c>
    </row>
    <row r="5" spans="1:8" ht="25.5" customHeight="1">
      <c r="A5" s="115">
        <v>8</v>
      </c>
      <c r="B5" s="115"/>
      <c r="C5" s="193" t="s">
        <v>6</v>
      </c>
      <c r="D5" s="194">
        <f>D6</f>
        <v>0</v>
      </c>
      <c r="E5" s="194">
        <f aca="true" t="shared" si="0" ref="E5:F7">E6</f>
        <v>0</v>
      </c>
      <c r="F5" s="194">
        <f t="shared" si="0"/>
        <v>0</v>
      </c>
      <c r="G5" s="118">
        <v>0</v>
      </c>
      <c r="H5" s="118">
        <v>0</v>
      </c>
    </row>
    <row r="6" spans="1:8" ht="12.75" customHeight="1">
      <c r="A6" s="115">
        <v>84</v>
      </c>
      <c r="B6" s="115"/>
      <c r="C6" s="193" t="s">
        <v>58</v>
      </c>
      <c r="D6" s="194">
        <f>D7</f>
        <v>0</v>
      </c>
      <c r="E6" s="194">
        <f t="shared" si="0"/>
        <v>0</v>
      </c>
      <c r="F6" s="194">
        <f t="shared" si="0"/>
        <v>0</v>
      </c>
      <c r="G6" s="118">
        <v>0</v>
      </c>
      <c r="H6" s="118">
        <v>0</v>
      </c>
    </row>
    <row r="7" spans="1:8" ht="25.5" customHeight="1">
      <c r="A7" s="193" t="s">
        <v>98</v>
      </c>
      <c r="B7" s="115"/>
      <c r="C7" s="193" t="s">
        <v>108</v>
      </c>
      <c r="D7" s="195">
        <f>D8</f>
        <v>0</v>
      </c>
      <c r="E7" s="195">
        <f t="shared" si="0"/>
        <v>0</v>
      </c>
      <c r="F7" s="195">
        <f t="shared" si="0"/>
        <v>0</v>
      </c>
      <c r="G7" s="118">
        <v>0</v>
      </c>
      <c r="H7" s="118">
        <v>0</v>
      </c>
    </row>
    <row r="8" spans="1:8" ht="12.75" customHeight="1">
      <c r="A8" s="120"/>
      <c r="B8" s="190">
        <v>8443</v>
      </c>
      <c r="C8" s="190" t="s">
        <v>109</v>
      </c>
      <c r="D8" s="196">
        <v>0</v>
      </c>
      <c r="E8" s="196">
        <v>0</v>
      </c>
      <c r="F8" s="196">
        <v>0</v>
      </c>
      <c r="G8" s="118">
        <v>0</v>
      </c>
      <c r="H8" s="118">
        <v>0</v>
      </c>
    </row>
    <row r="9" spans="1:8" ht="25.5" customHeight="1">
      <c r="A9" s="115">
        <v>5</v>
      </c>
      <c r="B9" s="115"/>
      <c r="C9" s="197" t="s">
        <v>7</v>
      </c>
      <c r="D9" s="194">
        <f>D10</f>
        <v>101793.09</v>
      </c>
      <c r="E9" s="194">
        <f>E10</f>
        <v>100869</v>
      </c>
      <c r="F9" s="194">
        <f>F10</f>
        <v>101650.28</v>
      </c>
      <c r="G9" s="118">
        <f>F9/D9*100</f>
        <v>99.8597056047714</v>
      </c>
      <c r="H9" s="118">
        <f>F9/E9*100</f>
        <v>100.7745491677324</v>
      </c>
    </row>
    <row r="10" spans="1:8" ht="12.75" customHeight="1">
      <c r="A10" s="115">
        <v>54</v>
      </c>
      <c r="B10" s="115"/>
      <c r="C10" s="197" t="s">
        <v>110</v>
      </c>
      <c r="D10" s="194">
        <f>SUM(D11)</f>
        <v>101793.09</v>
      </c>
      <c r="E10" s="194">
        <f>SUM(E11)</f>
        <v>100869</v>
      </c>
      <c r="F10" s="194">
        <f>SUM(F11)</f>
        <v>101650.28</v>
      </c>
      <c r="G10" s="118">
        <f>F10/D10*100</f>
        <v>99.8597056047714</v>
      </c>
      <c r="H10" s="118">
        <f>F10/E10*100</f>
        <v>100.7745491677324</v>
      </c>
    </row>
    <row r="11" spans="1:8" ht="25.5" customHeight="1">
      <c r="A11" s="197" t="s">
        <v>41</v>
      </c>
      <c r="B11" s="115"/>
      <c r="C11" s="197" t="s">
        <v>111</v>
      </c>
      <c r="D11" s="194">
        <f>D12</f>
        <v>101793.09</v>
      </c>
      <c r="E11" s="194">
        <f>E12</f>
        <v>100869</v>
      </c>
      <c r="F11" s="194">
        <f>F12</f>
        <v>101650.28</v>
      </c>
      <c r="G11" s="118">
        <f>F11/D11*100</f>
        <v>99.8597056047714</v>
      </c>
      <c r="H11" s="118">
        <f>F11/E11*100</f>
        <v>100.7745491677324</v>
      </c>
    </row>
    <row r="12" spans="1:8" ht="25.5" customHeight="1">
      <c r="A12" s="120"/>
      <c r="B12" s="198">
        <v>5443</v>
      </c>
      <c r="C12" s="192" t="s">
        <v>112</v>
      </c>
      <c r="D12" s="191">
        <v>101793.09</v>
      </c>
      <c r="E12" s="191">
        <v>100869</v>
      </c>
      <c r="F12" s="196">
        <v>101650.28</v>
      </c>
      <c r="G12" s="118">
        <f>F12/D12*100</f>
        <v>99.8597056047714</v>
      </c>
      <c r="H12" s="118">
        <f>F12/E12*100</f>
        <v>100.7745491677324</v>
      </c>
    </row>
    <row r="13" spans="1:8" ht="12.75">
      <c r="A13" s="4"/>
      <c r="B13" s="17"/>
      <c r="C13" s="2"/>
      <c r="D13" s="31"/>
      <c r="E13" s="31"/>
      <c r="F13" s="31"/>
      <c r="G13" s="2"/>
      <c r="H13" s="2"/>
    </row>
    <row r="14" spans="1:8" ht="12.75">
      <c r="A14" s="4"/>
      <c r="B14" s="17"/>
      <c r="C14" s="2"/>
      <c r="D14" s="31"/>
      <c r="E14" s="31"/>
      <c r="F14" s="31"/>
      <c r="G14" s="2"/>
      <c r="H14" s="2"/>
    </row>
    <row r="15" spans="1:8" ht="12.75">
      <c r="A15" s="4"/>
      <c r="B15" s="17"/>
      <c r="C15" s="2"/>
      <c r="D15" s="31"/>
      <c r="E15" s="31"/>
      <c r="F15" s="31"/>
      <c r="G15" s="2"/>
      <c r="H15" s="2"/>
    </row>
    <row r="16" spans="1:8" ht="12.75">
      <c r="A16" s="4"/>
      <c r="B16" s="17"/>
      <c r="C16" s="2"/>
      <c r="D16" s="31"/>
      <c r="E16" s="31"/>
      <c r="F16" s="31"/>
      <c r="G16" s="2"/>
      <c r="H16" s="2"/>
    </row>
    <row r="17" spans="1:8" ht="12.75">
      <c r="A17" s="4"/>
      <c r="B17" s="17"/>
      <c r="C17" s="2"/>
      <c r="D17" s="31"/>
      <c r="E17" s="31"/>
      <c r="F17" s="31"/>
      <c r="G17" s="2"/>
      <c r="H17" s="2"/>
    </row>
    <row r="18" spans="1:8" ht="12.75">
      <c r="A18" s="4"/>
      <c r="B18" s="17"/>
      <c r="C18" s="2"/>
      <c r="D18" s="31"/>
      <c r="E18" s="31"/>
      <c r="F18" s="31"/>
      <c r="G18" s="2"/>
      <c r="H18" s="2"/>
    </row>
  </sheetData>
  <sheetProtection/>
  <mergeCells count="3">
    <mergeCell ref="A2:H2"/>
    <mergeCell ref="A3:B3"/>
    <mergeCell ref="A1:H1"/>
  </mergeCells>
  <printOptions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F50" sqref="F50"/>
    </sheetView>
  </sheetViews>
  <sheetFormatPr defaultColWidth="9.140625" defaultRowHeight="12.75"/>
  <cols>
    <col min="1" max="1" width="10.8515625" style="38" customWidth="1"/>
    <col min="2" max="2" width="5.57421875" style="37" customWidth="1"/>
    <col min="3" max="3" width="4.28125" style="32" customWidth="1"/>
    <col min="4" max="4" width="36.7109375" style="32" customWidth="1"/>
    <col min="5" max="5" width="17.421875" style="33" customWidth="1"/>
    <col min="6" max="6" width="16.00390625" style="32" customWidth="1"/>
    <col min="7" max="7" width="12.28125" style="32" customWidth="1"/>
    <col min="8" max="8" width="12.8515625" style="32" bestFit="1" customWidth="1"/>
    <col min="9" max="9" width="14.28125" style="32" customWidth="1"/>
    <col min="10" max="16384" width="9.140625" style="32" customWidth="1"/>
  </cols>
  <sheetData>
    <row r="1" spans="1:10" ht="30" customHeight="1">
      <c r="A1" s="255" t="s">
        <v>161</v>
      </c>
      <c r="B1" s="256"/>
      <c r="C1" s="256"/>
      <c r="D1" s="256"/>
      <c r="E1" s="256"/>
      <c r="F1" s="80"/>
      <c r="G1" s="80"/>
      <c r="H1" s="79"/>
      <c r="I1" s="79"/>
      <c r="J1" s="79"/>
    </row>
    <row r="2" spans="1:7" ht="25.5">
      <c r="A2" s="260" t="s">
        <v>155</v>
      </c>
      <c r="B2" s="261"/>
      <c r="C2" s="262"/>
      <c r="D2" s="94" t="s">
        <v>156</v>
      </c>
      <c r="E2" s="199" t="s">
        <v>232</v>
      </c>
      <c r="F2" s="78" t="s">
        <v>231</v>
      </c>
      <c r="G2" s="78" t="s">
        <v>127</v>
      </c>
    </row>
    <row r="3" spans="1:7" ht="15">
      <c r="A3" s="257">
        <v>1</v>
      </c>
      <c r="B3" s="258"/>
      <c r="C3" s="258"/>
      <c r="D3" s="259"/>
      <c r="E3" s="87">
        <v>2</v>
      </c>
      <c r="F3" s="88">
        <v>3</v>
      </c>
      <c r="G3" s="88" t="s">
        <v>162</v>
      </c>
    </row>
    <row r="4" spans="1:7" ht="25.5" customHeight="1">
      <c r="A4" s="243" t="s">
        <v>157</v>
      </c>
      <c r="B4" s="244"/>
      <c r="C4" s="245"/>
      <c r="D4" s="101" t="s">
        <v>222</v>
      </c>
      <c r="E4" s="217">
        <f>E5+E26+E39+E48</f>
        <v>2088218.84</v>
      </c>
      <c r="F4" s="217">
        <f>F5+F26+F39+F48</f>
        <v>2057107.0999999999</v>
      </c>
      <c r="G4" s="96">
        <f aca="true" t="shared" si="0" ref="G4:G37">F4/E4*100</f>
        <v>98.51013028883504</v>
      </c>
    </row>
    <row r="5" spans="1:7" ht="25.5" customHeight="1">
      <c r="A5" s="246" t="s">
        <v>158</v>
      </c>
      <c r="B5" s="247"/>
      <c r="C5" s="248"/>
      <c r="D5" s="103" t="s">
        <v>223</v>
      </c>
      <c r="E5" s="218">
        <f>E6+E21</f>
        <v>1997041.84</v>
      </c>
      <c r="F5" s="218">
        <f>F6+F21</f>
        <v>1975708.15</v>
      </c>
      <c r="G5" s="95">
        <f t="shared" si="0"/>
        <v>98.93173545127125</v>
      </c>
    </row>
    <row r="6" spans="1:7" ht="12.75">
      <c r="A6" s="249">
        <v>3</v>
      </c>
      <c r="B6" s="250"/>
      <c r="C6" s="251"/>
      <c r="D6" s="92" t="s">
        <v>159</v>
      </c>
      <c r="E6" s="218">
        <f>E7+E11+E16+E19</f>
        <v>1941036.34</v>
      </c>
      <c r="F6" s="218">
        <f>F7+F11+F16+F19</f>
        <v>1917099.39</v>
      </c>
      <c r="G6" s="95">
        <f t="shared" si="0"/>
        <v>98.76679537076569</v>
      </c>
    </row>
    <row r="7" spans="1:7" ht="12.75">
      <c r="A7" s="252">
        <v>31</v>
      </c>
      <c r="B7" s="253"/>
      <c r="C7" s="254"/>
      <c r="D7" s="92" t="s">
        <v>81</v>
      </c>
      <c r="E7" s="218">
        <f>SUM(E8:E10)</f>
        <v>1187297</v>
      </c>
      <c r="F7" s="218">
        <f>SUM(F8:F10)</f>
        <v>1166551.57</v>
      </c>
      <c r="G7" s="95">
        <f t="shared" si="0"/>
        <v>98.2527177277463</v>
      </c>
    </row>
    <row r="8" spans="1:7" ht="12.75">
      <c r="A8" s="89">
        <v>311</v>
      </c>
      <c r="B8" s="90"/>
      <c r="C8" s="91"/>
      <c r="D8" s="92" t="s">
        <v>163</v>
      </c>
      <c r="E8" s="219">
        <v>965219</v>
      </c>
      <c r="F8" s="220">
        <v>975471.25</v>
      </c>
      <c r="G8" s="95">
        <f t="shared" si="0"/>
        <v>101.0621682747646</v>
      </c>
    </row>
    <row r="9" spans="1:7" ht="12.75">
      <c r="A9" s="89">
        <v>312</v>
      </c>
      <c r="B9" s="90"/>
      <c r="C9" s="91"/>
      <c r="D9" s="92" t="s">
        <v>164</v>
      </c>
      <c r="E9" s="219">
        <v>39042</v>
      </c>
      <c r="F9" s="220">
        <v>38522</v>
      </c>
      <c r="G9" s="95">
        <f t="shared" si="0"/>
        <v>98.66810101941499</v>
      </c>
    </row>
    <row r="10" spans="1:7" ht="12.75">
      <c r="A10" s="89">
        <v>313</v>
      </c>
      <c r="B10" s="90"/>
      <c r="C10" s="91"/>
      <c r="D10" s="92" t="s">
        <v>15</v>
      </c>
      <c r="E10" s="219">
        <v>183036</v>
      </c>
      <c r="F10" s="220">
        <v>152558.32</v>
      </c>
      <c r="G10" s="95">
        <f t="shared" si="0"/>
        <v>83.34880569942526</v>
      </c>
    </row>
    <row r="11" spans="1:7" ht="12.75">
      <c r="A11" s="89">
        <v>32</v>
      </c>
      <c r="B11" s="90"/>
      <c r="C11" s="91"/>
      <c r="D11" s="92" t="s">
        <v>18</v>
      </c>
      <c r="E11" s="218">
        <f>SUM(E12:E15)</f>
        <v>738970</v>
      </c>
      <c r="F11" s="218">
        <f>SUM(F12:F15)</f>
        <v>736060.8299999998</v>
      </c>
      <c r="G11" s="95">
        <f t="shared" si="0"/>
        <v>99.60632096025547</v>
      </c>
    </row>
    <row r="12" spans="1:7" ht="12.75">
      <c r="A12" s="89">
        <v>321</v>
      </c>
      <c r="B12" s="90"/>
      <c r="C12" s="91"/>
      <c r="D12" s="92" t="s">
        <v>59</v>
      </c>
      <c r="E12" s="219">
        <v>46266</v>
      </c>
      <c r="F12" s="220">
        <v>51052.03</v>
      </c>
      <c r="G12" s="95">
        <f t="shared" si="0"/>
        <v>110.34459430251155</v>
      </c>
    </row>
    <row r="13" spans="1:7" ht="12.75">
      <c r="A13" s="89">
        <v>322</v>
      </c>
      <c r="B13" s="90"/>
      <c r="C13" s="91"/>
      <c r="D13" s="92" t="s">
        <v>63</v>
      </c>
      <c r="E13" s="219">
        <v>466224</v>
      </c>
      <c r="F13" s="220">
        <v>456204.04</v>
      </c>
      <c r="G13" s="95">
        <f t="shared" si="0"/>
        <v>97.8508270702495</v>
      </c>
    </row>
    <row r="14" spans="1:7" ht="12.75">
      <c r="A14" s="89">
        <v>323</v>
      </c>
      <c r="B14" s="90"/>
      <c r="C14" s="91"/>
      <c r="D14" s="92" t="s">
        <v>67</v>
      </c>
      <c r="E14" s="219">
        <v>190790</v>
      </c>
      <c r="F14" s="220">
        <v>195489.82</v>
      </c>
      <c r="G14" s="95">
        <f t="shared" si="0"/>
        <v>102.4633471355941</v>
      </c>
    </row>
    <row r="15" spans="1:7" ht="12.75">
      <c r="A15" s="89">
        <v>329</v>
      </c>
      <c r="B15" s="90"/>
      <c r="C15" s="91"/>
      <c r="D15" s="92" t="s">
        <v>71</v>
      </c>
      <c r="E15" s="219">
        <v>35690</v>
      </c>
      <c r="F15" s="220">
        <v>33314.94</v>
      </c>
      <c r="G15" s="95">
        <f t="shared" si="0"/>
        <v>93.34530680862989</v>
      </c>
    </row>
    <row r="16" spans="1:7" ht="12.75">
      <c r="A16" s="89">
        <v>34</v>
      </c>
      <c r="B16" s="90"/>
      <c r="C16" s="91"/>
      <c r="D16" s="92" t="s">
        <v>90</v>
      </c>
      <c r="E16" s="218">
        <f>SUM(E17:E18)</f>
        <v>14769.34</v>
      </c>
      <c r="F16" s="218">
        <f>SUM(F17:F18)</f>
        <v>14486.99</v>
      </c>
      <c r="G16" s="95">
        <f t="shared" si="0"/>
        <v>98.08826934717462</v>
      </c>
    </row>
    <row r="17" spans="1:7" ht="38.25">
      <c r="A17" s="182">
        <v>342</v>
      </c>
      <c r="B17" s="183"/>
      <c r="C17" s="184"/>
      <c r="D17" s="181" t="s">
        <v>213</v>
      </c>
      <c r="E17" s="219">
        <v>12088.34</v>
      </c>
      <c r="F17" s="219">
        <v>12230.38</v>
      </c>
      <c r="G17" s="185">
        <f t="shared" si="0"/>
        <v>101.17501658623102</v>
      </c>
    </row>
    <row r="18" spans="1:7" ht="12.75">
      <c r="A18" s="89">
        <v>343</v>
      </c>
      <c r="B18" s="90"/>
      <c r="C18" s="91"/>
      <c r="D18" s="92" t="s">
        <v>78</v>
      </c>
      <c r="E18" s="219">
        <v>2681</v>
      </c>
      <c r="F18" s="220">
        <v>2256.61</v>
      </c>
      <c r="G18" s="95">
        <f t="shared" si="0"/>
        <v>84.17045878403582</v>
      </c>
    </row>
    <row r="19" spans="1:7" ht="25.5">
      <c r="A19" s="89">
        <v>37</v>
      </c>
      <c r="B19" s="90"/>
      <c r="C19" s="91"/>
      <c r="D19" s="201" t="s">
        <v>243</v>
      </c>
      <c r="E19" s="218">
        <f>E20</f>
        <v>0</v>
      </c>
      <c r="F19" s="218">
        <f>F20</f>
        <v>0</v>
      </c>
      <c r="G19" s="95" t="e">
        <f t="shared" si="0"/>
        <v>#DIV/0!</v>
      </c>
    </row>
    <row r="20" spans="1:7" ht="25.5">
      <c r="A20" s="89">
        <v>372</v>
      </c>
      <c r="B20" s="90"/>
      <c r="C20" s="91"/>
      <c r="D20" s="201" t="s">
        <v>244</v>
      </c>
      <c r="E20" s="219">
        <v>0</v>
      </c>
      <c r="F20" s="219">
        <v>0</v>
      </c>
      <c r="G20" s="95" t="e">
        <f t="shared" si="0"/>
        <v>#DIV/0!</v>
      </c>
    </row>
    <row r="21" spans="1:7" ht="12.75">
      <c r="A21" s="249">
        <v>4</v>
      </c>
      <c r="B21" s="250"/>
      <c r="C21" s="251"/>
      <c r="D21" s="92" t="s">
        <v>160</v>
      </c>
      <c r="E21" s="218">
        <f>E22</f>
        <v>56005.5</v>
      </c>
      <c r="F21" s="218">
        <f>F22</f>
        <v>58608.759999999995</v>
      </c>
      <c r="G21" s="95">
        <f t="shared" si="0"/>
        <v>104.64822204962012</v>
      </c>
    </row>
    <row r="22" spans="1:7" ht="25.5">
      <c r="A22" s="252">
        <v>42</v>
      </c>
      <c r="B22" s="253"/>
      <c r="C22" s="254"/>
      <c r="D22" s="92" t="s">
        <v>56</v>
      </c>
      <c r="E22" s="218">
        <f>SUM(E23:E24)</f>
        <v>56005.5</v>
      </c>
      <c r="F22" s="218">
        <f>SUM(F23:F24)</f>
        <v>58608.759999999995</v>
      </c>
      <c r="G22" s="95">
        <f t="shared" si="0"/>
        <v>104.64822204962012</v>
      </c>
    </row>
    <row r="23" spans="1:7" ht="12.75">
      <c r="A23" s="89">
        <v>422</v>
      </c>
      <c r="B23" s="90"/>
      <c r="C23" s="91"/>
      <c r="D23" s="92" t="s">
        <v>74</v>
      </c>
      <c r="E23" s="219">
        <v>5180</v>
      </c>
      <c r="F23" s="219">
        <v>5383.16</v>
      </c>
      <c r="G23" s="95">
        <f t="shared" si="0"/>
        <v>103.92200772200772</v>
      </c>
    </row>
    <row r="24" spans="1:7" ht="12.75">
      <c r="A24" s="89">
        <v>423</v>
      </c>
      <c r="B24" s="90"/>
      <c r="C24" s="91"/>
      <c r="D24" s="92" t="s">
        <v>165</v>
      </c>
      <c r="E24" s="219">
        <v>50825.5</v>
      </c>
      <c r="F24" s="219">
        <v>53225.6</v>
      </c>
      <c r="G24" s="95">
        <f t="shared" si="0"/>
        <v>104.7222358855299</v>
      </c>
    </row>
    <row r="25" spans="1:7" ht="12.75">
      <c r="A25" s="243"/>
      <c r="B25" s="244"/>
      <c r="C25" s="245"/>
      <c r="D25" s="93"/>
      <c r="E25" s="217"/>
      <c r="F25" s="217"/>
      <c r="G25" s="96"/>
    </row>
    <row r="26" spans="1:7" ht="25.5" customHeight="1">
      <c r="A26" s="246" t="s">
        <v>224</v>
      </c>
      <c r="B26" s="247"/>
      <c r="C26" s="248"/>
      <c r="D26" s="203" t="s">
        <v>246</v>
      </c>
      <c r="E26" s="218">
        <f>E27+E35</f>
        <v>29539</v>
      </c>
      <c r="F26" s="218">
        <f>F27+F35</f>
        <v>29186.08</v>
      </c>
      <c r="G26" s="95">
        <f t="shared" si="0"/>
        <v>98.80524052946951</v>
      </c>
    </row>
    <row r="27" spans="1:7" ht="12.75">
      <c r="A27" s="249">
        <v>3</v>
      </c>
      <c r="B27" s="250"/>
      <c r="C27" s="251"/>
      <c r="D27" s="86" t="s">
        <v>159</v>
      </c>
      <c r="E27" s="218">
        <f>E28+E31</f>
        <v>26619</v>
      </c>
      <c r="F27" s="218">
        <f>F28+F31</f>
        <v>26620.08</v>
      </c>
      <c r="G27" s="95">
        <f t="shared" si="0"/>
        <v>100.00405725233857</v>
      </c>
    </row>
    <row r="28" spans="1:7" ht="12.75">
      <c r="A28" s="252">
        <v>31</v>
      </c>
      <c r="B28" s="253"/>
      <c r="C28" s="254"/>
      <c r="D28" s="86" t="s">
        <v>81</v>
      </c>
      <c r="E28" s="218">
        <f>SUM(E29:E30)</f>
        <v>11973</v>
      </c>
      <c r="F28" s="218">
        <f>SUM(F29:F30)</f>
        <v>11973.75</v>
      </c>
      <c r="G28" s="95">
        <f t="shared" si="0"/>
        <v>100.00626409421199</v>
      </c>
    </row>
    <row r="29" spans="1:7" ht="12.75">
      <c r="A29" s="89">
        <v>311</v>
      </c>
      <c r="B29" s="90"/>
      <c r="C29" s="91"/>
      <c r="D29" s="86" t="s">
        <v>163</v>
      </c>
      <c r="E29" s="219">
        <v>10278</v>
      </c>
      <c r="F29" s="219">
        <v>10277.91</v>
      </c>
      <c r="G29" s="185">
        <f t="shared" si="0"/>
        <v>99.99912434325744</v>
      </c>
    </row>
    <row r="30" spans="1:7" ht="25.5" customHeight="1">
      <c r="A30" s="100">
        <v>313</v>
      </c>
      <c r="B30" s="98"/>
      <c r="C30" s="99"/>
      <c r="D30" s="99" t="s">
        <v>15</v>
      </c>
      <c r="E30" s="219">
        <v>1695</v>
      </c>
      <c r="F30" s="219">
        <v>1695.84</v>
      </c>
      <c r="G30" s="185">
        <f t="shared" si="0"/>
        <v>100.0495575221239</v>
      </c>
    </row>
    <row r="31" spans="1:7" ht="12.75">
      <c r="A31" s="100">
        <v>32</v>
      </c>
      <c r="B31" s="98"/>
      <c r="C31" s="99"/>
      <c r="D31" s="99" t="s">
        <v>18</v>
      </c>
      <c r="E31" s="218">
        <f>SUM(E32:E34)</f>
        <v>14646</v>
      </c>
      <c r="F31" s="218">
        <f>SUM(F32:F34)</f>
        <v>14646.33</v>
      </c>
      <c r="G31" s="95">
        <f t="shared" si="0"/>
        <v>100.0022531749283</v>
      </c>
    </row>
    <row r="32" spans="1:7" ht="12.75">
      <c r="A32" s="179">
        <v>322</v>
      </c>
      <c r="B32" s="180"/>
      <c r="C32" s="181"/>
      <c r="D32" s="181" t="s">
        <v>63</v>
      </c>
      <c r="E32" s="219">
        <v>311</v>
      </c>
      <c r="F32" s="219">
        <v>311.11</v>
      </c>
      <c r="G32" s="185">
        <f>_xlfn.IFERROR(F32/E32*100,"-")</f>
        <v>100.03536977491963</v>
      </c>
    </row>
    <row r="33" spans="1:7" ht="12.75">
      <c r="A33" s="100">
        <v>323</v>
      </c>
      <c r="B33" s="98"/>
      <c r="C33" s="99"/>
      <c r="D33" s="99" t="s">
        <v>67</v>
      </c>
      <c r="E33" s="219">
        <v>12144</v>
      </c>
      <c r="F33" s="219">
        <v>12144.08</v>
      </c>
      <c r="G33" s="185">
        <f t="shared" si="0"/>
        <v>100.00065876152833</v>
      </c>
    </row>
    <row r="34" spans="1:7" ht="12.75">
      <c r="A34" s="100">
        <v>329</v>
      </c>
      <c r="B34" s="90"/>
      <c r="C34" s="91"/>
      <c r="D34" s="99" t="s">
        <v>71</v>
      </c>
      <c r="E34" s="219">
        <v>2191</v>
      </c>
      <c r="F34" s="220">
        <v>2191.14</v>
      </c>
      <c r="G34" s="95">
        <f t="shared" si="0"/>
        <v>100.00638977635784</v>
      </c>
    </row>
    <row r="35" spans="1:7" ht="12.75">
      <c r="A35" s="97">
        <v>4</v>
      </c>
      <c r="B35" s="90"/>
      <c r="C35" s="91"/>
      <c r="D35" s="99" t="s">
        <v>160</v>
      </c>
      <c r="E35" s="218">
        <f>SUM(E36)</f>
        <v>2920</v>
      </c>
      <c r="F35" s="218">
        <f>SUM(F36)</f>
        <v>2566</v>
      </c>
      <c r="G35" s="95">
        <f t="shared" si="0"/>
        <v>87.87671232876713</v>
      </c>
    </row>
    <row r="36" spans="1:7" ht="25.5">
      <c r="A36" s="89">
        <v>42</v>
      </c>
      <c r="B36" s="90"/>
      <c r="C36" s="91"/>
      <c r="D36" s="99" t="s">
        <v>56</v>
      </c>
      <c r="E36" s="218">
        <f>SUM(E37)</f>
        <v>2920</v>
      </c>
      <c r="F36" s="218">
        <f>SUM(F37)</f>
        <v>2566</v>
      </c>
      <c r="G36" s="185">
        <f t="shared" si="0"/>
        <v>87.87671232876713</v>
      </c>
    </row>
    <row r="37" spans="1:7" ht="12.75" customHeight="1">
      <c r="A37" s="100">
        <v>422</v>
      </c>
      <c r="B37" s="102"/>
      <c r="C37" s="103"/>
      <c r="D37" s="99" t="s">
        <v>74</v>
      </c>
      <c r="E37" s="219">
        <v>2920</v>
      </c>
      <c r="F37" s="219">
        <v>2566</v>
      </c>
      <c r="G37" s="185">
        <f t="shared" si="0"/>
        <v>87.87671232876713</v>
      </c>
    </row>
    <row r="38" spans="1:7" ht="12.75">
      <c r="A38" s="243"/>
      <c r="B38" s="244"/>
      <c r="C38" s="245"/>
      <c r="D38" s="202"/>
      <c r="E38" s="217"/>
      <c r="F38" s="217"/>
      <c r="G38" s="96"/>
    </row>
    <row r="39" spans="1:7" ht="25.5" customHeight="1">
      <c r="A39" s="246" t="s">
        <v>245</v>
      </c>
      <c r="B39" s="247"/>
      <c r="C39" s="248"/>
      <c r="D39" s="203" t="s">
        <v>247</v>
      </c>
      <c r="E39" s="218">
        <f>SUM(E40)</f>
        <v>21838</v>
      </c>
      <c r="F39" s="218">
        <f>SUM(F40)</f>
        <v>21839.93</v>
      </c>
      <c r="G39" s="95">
        <f aca="true" t="shared" si="1" ref="G39:G44">F39/E39*100</f>
        <v>100.00883780565985</v>
      </c>
    </row>
    <row r="40" spans="1:7" ht="12.75">
      <c r="A40" s="249">
        <v>3</v>
      </c>
      <c r="B40" s="250"/>
      <c r="C40" s="251"/>
      <c r="D40" s="86" t="s">
        <v>159</v>
      </c>
      <c r="E40" s="218">
        <f>SUM(E41+E44)</f>
        <v>21838</v>
      </c>
      <c r="F40" s="218">
        <f>SUM(F41+F44)</f>
        <v>21839.93</v>
      </c>
      <c r="G40" s="95">
        <f t="shared" si="1"/>
        <v>100.00883780565985</v>
      </c>
    </row>
    <row r="41" spans="1:7" ht="12.75">
      <c r="A41" s="252">
        <v>31</v>
      </c>
      <c r="B41" s="253"/>
      <c r="C41" s="254"/>
      <c r="D41" s="86" t="s">
        <v>81</v>
      </c>
      <c r="E41" s="218">
        <f>SUM(E42:E43)</f>
        <v>10881</v>
      </c>
      <c r="F41" s="218">
        <f>SUM(F42:F43)</f>
        <v>10882.279999999999</v>
      </c>
      <c r="G41" s="95">
        <f t="shared" si="1"/>
        <v>100.01176362466684</v>
      </c>
    </row>
    <row r="42" spans="1:7" ht="12.75">
      <c r="A42" s="207">
        <v>311</v>
      </c>
      <c r="B42" s="208"/>
      <c r="C42" s="209"/>
      <c r="D42" s="86" t="s">
        <v>163</v>
      </c>
      <c r="E42" s="219">
        <v>9340</v>
      </c>
      <c r="F42" s="219">
        <v>9340.98</v>
      </c>
      <c r="G42" s="185">
        <f t="shared" si="1"/>
        <v>100.01049250535333</v>
      </c>
    </row>
    <row r="43" spans="1:7" ht="25.5" customHeight="1">
      <c r="A43" s="207">
        <v>313</v>
      </c>
      <c r="B43" s="205"/>
      <c r="C43" s="206"/>
      <c r="D43" s="206" t="s">
        <v>15</v>
      </c>
      <c r="E43" s="219">
        <v>1541</v>
      </c>
      <c r="F43" s="219">
        <v>1541.3</v>
      </c>
      <c r="G43" s="185">
        <f t="shared" si="1"/>
        <v>100.0194678780013</v>
      </c>
    </row>
    <row r="44" spans="1:7" ht="12.75">
      <c r="A44" s="207">
        <v>32</v>
      </c>
      <c r="B44" s="205"/>
      <c r="C44" s="206"/>
      <c r="D44" s="206" t="s">
        <v>18</v>
      </c>
      <c r="E44" s="218">
        <f>SUM(E45:E46)</f>
        <v>10957</v>
      </c>
      <c r="F44" s="218">
        <f>SUM(F45:F46)</f>
        <v>10957.65</v>
      </c>
      <c r="G44" s="95">
        <f t="shared" si="1"/>
        <v>100.00593228073377</v>
      </c>
    </row>
    <row r="45" spans="1:7" ht="12.75">
      <c r="A45" s="207">
        <v>323</v>
      </c>
      <c r="B45" s="205"/>
      <c r="C45" s="206"/>
      <c r="D45" s="206" t="s">
        <v>67</v>
      </c>
      <c r="E45" s="219">
        <v>2994</v>
      </c>
      <c r="F45" s="219">
        <v>2994.27</v>
      </c>
      <c r="G45" s="185">
        <f aca="true" t="shared" si="2" ref="G45:G57">F45/E45*100</f>
        <v>100.00901803607213</v>
      </c>
    </row>
    <row r="46" spans="1:7" ht="12.75">
      <c r="A46" s="207">
        <v>329</v>
      </c>
      <c r="B46" s="205"/>
      <c r="C46" s="206"/>
      <c r="D46" s="206" t="s">
        <v>252</v>
      </c>
      <c r="E46" s="219">
        <v>7963</v>
      </c>
      <c r="F46" s="219">
        <v>7963.38</v>
      </c>
      <c r="G46" s="185">
        <f>F46/E46*100</f>
        <v>100.00477207082758</v>
      </c>
    </row>
    <row r="47" spans="1:7" ht="12.75">
      <c r="A47" s="225"/>
      <c r="B47" s="226"/>
      <c r="C47" s="227"/>
      <c r="D47" s="227"/>
      <c r="E47" s="228"/>
      <c r="F47" s="228"/>
      <c r="G47" s="229"/>
    </row>
    <row r="48" spans="1:7" ht="25.5" customHeight="1">
      <c r="A48" s="246" t="s">
        <v>248</v>
      </c>
      <c r="B48" s="247"/>
      <c r="C48" s="248"/>
      <c r="D48" s="203" t="s">
        <v>249</v>
      </c>
      <c r="E48" s="218">
        <f>SUM(E49)</f>
        <v>39800</v>
      </c>
      <c r="F48" s="218">
        <f>SUM(F49)</f>
        <v>30372.94</v>
      </c>
      <c r="G48" s="95">
        <f t="shared" si="2"/>
        <v>76.31391959798994</v>
      </c>
    </row>
    <row r="49" spans="1:7" ht="12.75">
      <c r="A49" s="249">
        <v>3</v>
      </c>
      <c r="B49" s="250"/>
      <c r="C49" s="251"/>
      <c r="D49" s="86" t="s">
        <v>159</v>
      </c>
      <c r="E49" s="218">
        <f>E50+E53+E56</f>
        <v>39800</v>
      </c>
      <c r="F49" s="218">
        <f>F50+F53+F56</f>
        <v>30372.94</v>
      </c>
      <c r="G49" s="95">
        <f t="shared" si="2"/>
        <v>76.31391959798994</v>
      </c>
    </row>
    <row r="50" spans="1:7" ht="12.75">
      <c r="A50" s="252">
        <v>31</v>
      </c>
      <c r="B50" s="253"/>
      <c r="C50" s="254"/>
      <c r="D50" s="86" t="s">
        <v>81</v>
      </c>
      <c r="E50" s="218">
        <f>SUM(E51:E52)</f>
        <v>34923</v>
      </c>
      <c r="F50" s="218">
        <f>SUM(F51:F52)</f>
        <v>27845.25</v>
      </c>
      <c r="G50" s="95">
        <f t="shared" si="2"/>
        <v>79.73327033759986</v>
      </c>
    </row>
    <row r="51" spans="1:7" ht="12.75">
      <c r="A51" s="207">
        <v>311</v>
      </c>
      <c r="B51" s="208"/>
      <c r="C51" s="209"/>
      <c r="D51" s="86" t="s">
        <v>163</v>
      </c>
      <c r="E51" s="219">
        <v>33893</v>
      </c>
      <c r="F51" s="219">
        <v>27245.25</v>
      </c>
      <c r="G51" s="185">
        <f>F51/E51*100</f>
        <v>80.38606791962943</v>
      </c>
    </row>
    <row r="52" spans="1:7" ht="12.75">
      <c r="A52" s="207">
        <v>312</v>
      </c>
      <c r="B52" s="208"/>
      <c r="C52" s="209"/>
      <c r="D52" s="86" t="s">
        <v>12</v>
      </c>
      <c r="E52" s="219">
        <v>1030</v>
      </c>
      <c r="F52" s="219">
        <v>600</v>
      </c>
      <c r="G52" s="185">
        <f>F52/E52*100</f>
        <v>58.252427184466015</v>
      </c>
    </row>
    <row r="53" spans="1:7" ht="12.75">
      <c r="A53" s="207">
        <v>32</v>
      </c>
      <c r="B53" s="205"/>
      <c r="C53" s="206"/>
      <c r="D53" s="206" t="s">
        <v>18</v>
      </c>
      <c r="E53" s="218">
        <f>SUM(E54:E55)</f>
        <v>3284</v>
      </c>
      <c r="F53" s="218">
        <f>SUM(F54:F55)</f>
        <v>934.69</v>
      </c>
      <c r="G53" s="95">
        <f t="shared" si="2"/>
        <v>28.46193666260658</v>
      </c>
    </row>
    <row r="54" spans="1:7" ht="12.75">
      <c r="A54" s="207">
        <v>321</v>
      </c>
      <c r="B54" s="205"/>
      <c r="C54" s="206"/>
      <c r="D54" s="206" t="s">
        <v>251</v>
      </c>
      <c r="E54" s="219">
        <v>2765</v>
      </c>
      <c r="F54" s="219">
        <v>415.69</v>
      </c>
      <c r="G54" s="185">
        <f t="shared" si="2"/>
        <v>15.03399638336347</v>
      </c>
    </row>
    <row r="55" spans="1:7" ht="12.75">
      <c r="A55" s="204">
        <v>323</v>
      </c>
      <c r="B55" s="205"/>
      <c r="C55" s="206"/>
      <c r="D55" s="206" t="s">
        <v>250</v>
      </c>
      <c r="E55" s="219">
        <v>519</v>
      </c>
      <c r="F55" s="219">
        <v>519</v>
      </c>
      <c r="G55" s="185">
        <f t="shared" si="2"/>
        <v>100</v>
      </c>
    </row>
    <row r="56" spans="1:7" s="222" customFormat="1" ht="25.5">
      <c r="A56" s="207">
        <v>37</v>
      </c>
      <c r="B56" s="208"/>
      <c r="C56" s="209"/>
      <c r="D56" s="206" t="s">
        <v>235</v>
      </c>
      <c r="E56" s="218">
        <f>SUM(E57)</f>
        <v>1593</v>
      </c>
      <c r="F56" s="218">
        <f>SUM(F57)</f>
        <v>1593</v>
      </c>
      <c r="G56" s="95">
        <f t="shared" si="2"/>
        <v>100</v>
      </c>
    </row>
    <row r="57" spans="1:7" ht="25.5">
      <c r="A57" s="207">
        <v>372</v>
      </c>
      <c r="B57" s="208"/>
      <c r="C57" s="209"/>
      <c r="D57" s="221" t="s">
        <v>244</v>
      </c>
      <c r="E57" s="223">
        <v>1593</v>
      </c>
      <c r="F57" s="224">
        <v>1593</v>
      </c>
      <c r="G57" s="185">
        <f t="shared" si="2"/>
        <v>100</v>
      </c>
    </row>
    <row r="58" spans="1:7" ht="12.75">
      <c r="A58" s="84"/>
      <c r="B58" s="82"/>
      <c r="C58" s="83"/>
      <c r="D58" s="83"/>
      <c r="E58" s="83"/>
      <c r="F58" s="80"/>
      <c r="G58" s="80"/>
    </row>
    <row r="59" spans="1:7" ht="12.75">
      <c r="A59" s="81"/>
      <c r="B59" s="83"/>
      <c r="C59" s="83"/>
      <c r="D59" s="83"/>
      <c r="E59" s="83"/>
      <c r="F59" s="80"/>
      <c r="G59" s="80"/>
    </row>
    <row r="60" spans="1:7" ht="12.75">
      <c r="A60" s="85"/>
      <c r="B60" s="82"/>
      <c r="C60" s="83"/>
      <c r="D60" s="83"/>
      <c r="E60" s="83"/>
      <c r="F60" s="83"/>
      <c r="G60" s="83"/>
    </row>
  </sheetData>
  <sheetProtection/>
  <mergeCells count="20">
    <mergeCell ref="A27:C27"/>
    <mergeCell ref="A3:D3"/>
    <mergeCell ref="A2:C2"/>
    <mergeCell ref="A50:C50"/>
    <mergeCell ref="A38:C38"/>
    <mergeCell ref="A39:C39"/>
    <mergeCell ref="A40:C40"/>
    <mergeCell ref="A41:C41"/>
    <mergeCell ref="A48:C48"/>
    <mergeCell ref="A49:C49"/>
    <mergeCell ref="A4:C4"/>
    <mergeCell ref="A5:C5"/>
    <mergeCell ref="A6:C6"/>
    <mergeCell ref="A28:C28"/>
    <mergeCell ref="A1:E1"/>
    <mergeCell ref="A7:C7"/>
    <mergeCell ref="A21:C21"/>
    <mergeCell ref="A22:C22"/>
    <mergeCell ref="A25:C25"/>
    <mergeCell ref="A26:C26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UPRAVTC2</cp:lastModifiedBy>
  <cp:lastPrinted>2024-02-09T12:43:39Z</cp:lastPrinted>
  <dcterms:created xsi:type="dcterms:W3CDTF">2001-12-09T09:25:31Z</dcterms:created>
  <dcterms:modified xsi:type="dcterms:W3CDTF">2024-02-12T09:45:51Z</dcterms:modified>
  <cp:category/>
  <cp:version/>
  <cp:contentType/>
  <cp:contentStatus/>
</cp:coreProperties>
</file>