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1" activeTab="4"/>
  </bookViews>
  <sheets>
    <sheet name="NASLOVNA(EUR)" sheetId="1" r:id="rId1"/>
    <sheet name="PRIH_PRIMICI_IZVORI" sheetId="2" r:id="rId2"/>
    <sheet name="PRIH_PRIMICI_IZVORI_EU" sheetId="3" r:id="rId3"/>
    <sheet name="RASH_IZDACI_IZVORI" sheetId="4" r:id="rId4"/>
    <sheet name="RASH_IZDACI_IZVORI_EU" sheetId="5" r:id="rId5"/>
  </sheets>
  <definedNames>
    <definedName name="_xlnm.Print_Area" localSheetId="0">'NASLOVNA(EUR)'!$A$1:$K$25</definedName>
    <definedName name="_xlnm.Print_Titles" localSheetId="1">'PRIH_PRIMICI_IZVORI'!$5:$5</definedName>
    <definedName name="_xlnm.Print_Titles" localSheetId="2">'PRIH_PRIMICI_IZVORI_EU'!$5:$5</definedName>
    <definedName name="_xlnm.Print_Titles" localSheetId="3">'RASH_IZDACI_IZVORI'!$5:$5</definedName>
    <definedName name="_xlnm.Print_Titles" localSheetId="4">'RASH_IZDACI_IZVORI_EU'!$5:$5</definedName>
  </definedNames>
  <calcPr fullCalcOnLoad="1"/>
</workbook>
</file>

<file path=xl/sharedStrings.xml><?xml version="1.0" encoding="utf-8"?>
<sst xmlns="http://schemas.openxmlformats.org/spreadsheetml/2006/main" count="602" uniqueCount="254">
  <si>
    <t>Indeks 2018./2016.</t>
  </si>
  <si>
    <t>Prihodi poslovanja</t>
  </si>
  <si>
    <t>Rashodi poslovanja</t>
  </si>
  <si>
    <t>Izdaci za finan.imov. i  otplate zajmova</t>
  </si>
  <si>
    <t>Članak 2.</t>
  </si>
  <si>
    <t>BROJ KONTA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</si>
  <si>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</si>
  <si>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</si>
  <si>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</si>
  <si>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</si>
  <si>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zateznih kamata</t>
  </si>
  <si>
    <t>Zatezne kamate iz obveznih odnosa i dr.</t>
  </si>
  <si>
    <t>PRIHODI POSLOVANJA</t>
  </si>
  <si>
    <t>PRIHODI OD IMOVINE</t>
  </si>
  <si>
    <t>PRIHODI OD ADMINISTRATIVNIH PRISTOJBI I PO POSEBNIM PROPISIMA</t>
  </si>
  <si>
    <t>Prihodi po posebnim propisima</t>
  </si>
  <si>
    <t>Ostali nespomenuti prihodi</t>
  </si>
  <si>
    <t>Sufinanciranje cijene usluga (part, dopunsko)</t>
  </si>
  <si>
    <t>Prihodi od prodaje proizvoda i robe te pruženih usluga</t>
  </si>
  <si>
    <t>Prihodi od pruženih usluga</t>
  </si>
  <si>
    <t>PRIHODI IZ NADLEŽNOG PRORAČUNA I  OD HZZO-a TEMELJEM UGOVORNIH OBVEZA</t>
  </si>
  <si>
    <t>Prihodi iz nadležnog proračuna za financ. redovne djelatnosti prorač. korisnika</t>
  </si>
  <si>
    <t>Prihodi iz nadležnog proračuna za financiranje rashoda poslovanja</t>
  </si>
  <si>
    <t xml:space="preserve">Prihodi iz nadležnog proračuna za financiranje rashoda poslovanja-JZP </t>
  </si>
  <si>
    <t>Prihodi iz nadležnog proračuna za financ. izdataka za finan. imov. i otplatu zajmova</t>
  </si>
  <si>
    <t>Prihodi od HZZO-a na temelju ugovornih obveza</t>
  </si>
  <si>
    <t>PRIHODI OD PRODAJE PROIZVEDENE DUGOTRAJNE IMOVINE</t>
  </si>
  <si>
    <t>Prihodi od prodaje prijevoznih sredstava</t>
  </si>
  <si>
    <t>Prijevozna sredstva u cestovnom prometu</t>
  </si>
  <si>
    <t>Osobni automobili</t>
  </si>
  <si>
    <t>UKUPNO PRIHODI I PRIMICI</t>
  </si>
  <si>
    <t>VRSTA PRIHODA/PRIMITKA</t>
  </si>
  <si>
    <t>PRIHODI OD PRODAJE PROIZ. I ROBE TE PRUŽENIH USLUGA I PRIHODI OD DONACIJA</t>
  </si>
  <si>
    <t>VRSTA RASHODA/IZDATKA</t>
  </si>
  <si>
    <t>RASHODI POSLOVANJA</t>
  </si>
  <si>
    <t>Rashodi za zaposlene</t>
  </si>
  <si>
    <t>Plaće (bruto)</t>
  </si>
  <si>
    <t>Plaće za redovan rad</t>
  </si>
  <si>
    <t>Plaće za zaposlene</t>
  </si>
  <si>
    <t>Plaće za prekovremeni rad</t>
  </si>
  <si>
    <t>Plaće za posebne uvjete rada</t>
  </si>
  <si>
    <t>Ostali rashodi za zaposlene</t>
  </si>
  <si>
    <t>Nagrade (jubilarne nagrade)</t>
  </si>
  <si>
    <t>Darovi (dar u povodu dana Sv. Nikole, Dar u naravi zaposlenicima)</t>
  </si>
  <si>
    <t>Otpremnine</t>
  </si>
  <si>
    <t>Nakade za bolest, invalidnost i smrtni slučaj</t>
  </si>
  <si>
    <t>Doprinosi na plaće</t>
  </si>
  <si>
    <t>Doprinosi za obvezno zdrav. osiguranje</t>
  </si>
  <si>
    <t>Materijalni rashodi</t>
  </si>
  <si>
    <t>Naknade troškova zaposlenima</t>
  </si>
  <si>
    <t>Službena putovanja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</si>
  <si>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</si>
  <si>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</si>
  <si>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</si>
  <si>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</si>
  <si>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</si>
  <si>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</si>
  <si>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Sitan inventar i auto gume</t>
  </si>
  <si>
    <t>Službena , radna i zaštitna odjeća</t>
  </si>
  <si>
    <t>Rashodi za usluge</t>
  </si>
  <si>
    <t>Usluge telefona, pošte i prijevoza</t>
  </si>
  <si>
    <t>Usluge promidžbe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</si>
  <si>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</si>
  <si>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</si>
  <si>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</si>
  <si>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</si>
  <si>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</si>
  <si>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</si>
  <si>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</si>
  <si>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</si>
  <si>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</si>
  <si>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</si>
  <si>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</si>
  <si>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</si>
  <si>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Kamate za primljene kredite i zajmove</t>
  </si>
  <si>
    <t>Kamate za primljene kredite i zajmove od kreditnih i ostalih finan. Institucija izvan javnog sektora</t>
  </si>
  <si>
    <t>Ostali financijski rashodi</t>
  </si>
  <si>
    <t>Ostali nespomenuti financijski rashodi</t>
  </si>
  <si>
    <t>RASHODI ZA NABAVU NEFINANCIJSKE IMOVINE</t>
  </si>
  <si>
    <t>Rashodi za nabavu proizvedene dugotrajne imovine</t>
  </si>
  <si>
    <t>Postrojenja i oprema</t>
  </si>
  <si>
    <t>Uredska oprema i namještaj</t>
  </si>
  <si>
    <t>Medicinska i laboratorijska oprema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</si>
  <si>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</si>
  <si>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</si>
  <si>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</si>
  <si>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kredita  od tuzemnih kreditnih  institucija izvan javnog sektora</t>
  </si>
  <si>
    <t>UKUPNO RASHODI I IZDACI</t>
  </si>
  <si>
    <t>Bankarske usluge i usluge platnog prometa</t>
  </si>
  <si>
    <t>UKUPNO PO IZVORIMA</t>
  </si>
  <si>
    <t>POMOĆI IZ INOZEMSTVA I OD SUBJEKATA UNUTAR OPĆEG PRORAČUNA</t>
  </si>
  <si>
    <t>Pomoći proračunskim korisnicima iz proračuna koji im nije nadležan</t>
  </si>
  <si>
    <t>Prihodi iz nadležnog proračuna za financ. izdataka za finan. imov. i otplatu zajmova (DEC)</t>
  </si>
  <si>
    <t>Tekuće pomoći pračunskim korisnicima iz proračuna koji im nije nadležan</t>
  </si>
  <si>
    <t>OPĆI DIO</t>
  </si>
  <si>
    <t>Primici od financijske imovine i zaduživanja</t>
  </si>
  <si>
    <t>NETO FINANCIRANJE</t>
  </si>
  <si>
    <t>Prihodi ukupno</t>
  </si>
  <si>
    <t>Rashodi ukupno</t>
  </si>
  <si>
    <t>Dnevnice za službeni put u zemlji</t>
  </si>
  <si>
    <t>Naknade za smještaj na službenom putu u zemlji</t>
  </si>
  <si>
    <t>Ostali rashodi za službena putovanja</t>
  </si>
  <si>
    <t>Naknade za prijevoz, za rad na terenu i odvojeni život</t>
  </si>
  <si>
    <t>Naknade za prijevoz na posao i s posla</t>
  </si>
  <si>
    <t>Seminari, savjetovanja i simpoziji</t>
  </si>
  <si>
    <t>Uredski materijal</t>
  </si>
  <si>
    <t>Literatura (publikacije, časopisi, knjige i ostalo)</t>
  </si>
  <si>
    <t>Materijal i sredstva za čišćenje i održavanje</t>
  </si>
  <si>
    <t>Materijal za higijenske potrebe i njegu</t>
  </si>
  <si>
    <t>Ostali materijal za potrebe redovnog poslovanja</t>
  </si>
  <si>
    <t>Osnovni materijal i sirovine</t>
  </si>
  <si>
    <t>Pomoćni i sanitetski materijal</t>
  </si>
  <si>
    <t>Električna energija</t>
  </si>
  <si>
    <t>Plin</t>
  </si>
  <si>
    <t>Motorni benzin i dizel gorivo</t>
  </si>
  <si>
    <t>Materijal i dijelovi za tekuće i investicijsko održavanje građ.obj.</t>
  </si>
  <si>
    <t>Materijal i dijelovi za tekuće i investicijsko održavanje postrojenja i opreme</t>
  </si>
  <si>
    <t>Sitan inventar</t>
  </si>
  <si>
    <t>Auto gume</t>
  </si>
  <si>
    <t>Službena, radna i zaštitna odjeća i obuća</t>
  </si>
  <si>
    <t>Usluge telefona, telefaksa</t>
  </si>
  <si>
    <t>Usluge interneta</t>
  </si>
  <si>
    <t>Poštarina (pisma, tiskanice i sl.)</t>
  </si>
  <si>
    <t>Ostale usluge za komunikaciju i prijevoz</t>
  </si>
  <si>
    <t>Usluge tekućeg i investicijkog održavanja</t>
  </si>
  <si>
    <t>Usluge tekućeg i investicijkog održavanja građ. objekata</t>
  </si>
  <si>
    <t>Promidžbeni materijali</t>
  </si>
  <si>
    <t>Ostale usluge promidžbe i informiranja</t>
  </si>
  <si>
    <t>Opskrba vodom</t>
  </si>
  <si>
    <t>Iznošenje i odvoz smeća</t>
  </si>
  <si>
    <t>Dimnjačarske i ekološke usluge</t>
  </si>
  <si>
    <t>Pričuva</t>
  </si>
  <si>
    <t>Ostale komunalne usluge</t>
  </si>
  <si>
    <t>Zakupnine i najamnine za građ. objekte</t>
  </si>
  <si>
    <t>Zakupnine i najamnine za opremu</t>
  </si>
  <si>
    <t>Licence</t>
  </si>
  <si>
    <t>Laboratorijske usluge</t>
  </si>
  <si>
    <t>Ugovori o djelu</t>
  </si>
  <si>
    <t>Usluge odvjetnika i pravnog savjetovanja</t>
  </si>
  <si>
    <t>Usluge agencija, studentskog servisa (prijepisi, prijevodi i drugo)</t>
  </si>
  <si>
    <t>Ostale intelektualne usluge</t>
  </si>
  <si>
    <t>Usluge ažuriranja računalnih baza</t>
  </si>
  <si>
    <t>Ostale računalne usluge</t>
  </si>
  <si>
    <t>Grafičke i tiskarske usluge, usluge kopiranja i uvezivanja i sl.</t>
  </si>
  <si>
    <t>Uređenje prostora</t>
  </si>
  <si>
    <t>Usluge pri registraciji prijevoznih sredstava</t>
  </si>
  <si>
    <t>Usluge čišćenja, pranja i sl.</t>
  </si>
  <si>
    <t>Usluge čuvanja imovine i osoba</t>
  </si>
  <si>
    <t>Ostale nespomenute usluge</t>
  </si>
  <si>
    <t>Naknade za rad predstavničkih i izvršnih tijela, povjerenstava i sl.</t>
  </si>
  <si>
    <t>Premije osiguranja prijevoznih sredstava</t>
  </si>
  <si>
    <t>Premije osiguranja ostale imovine</t>
  </si>
  <si>
    <t>Premije osiguranja zaposlenih</t>
  </si>
  <si>
    <t>Tuzemne članarine</t>
  </si>
  <si>
    <t>Javnobilježničke pristojbe</t>
  </si>
  <si>
    <t>Novčana naknada poslodavca zbog nezapošljavanja osoba s invaliditetom</t>
  </si>
  <si>
    <t>Ostale pristojbe i naknade</t>
  </si>
  <si>
    <t>Kamate na primljene kredite od tuzemnih kreditnih Institucija izvan javnog sektora</t>
  </si>
  <si>
    <t>Usluge banaka</t>
  </si>
  <si>
    <t>Usluge platnog prometa</t>
  </si>
  <si>
    <t>Računala i računalna oprema</t>
  </si>
  <si>
    <t>Laboratorijska oprema</t>
  </si>
  <si>
    <t>Otplata glavnice primljenih kredita  od tuzemnih kreditnih  institucija izvan javnog sektora - dugoročni</t>
  </si>
  <si>
    <t>Prihodi s naslova osiguranja, refundacija štete i totalne štete</t>
  </si>
  <si>
    <t>Naknade za odvojeni život</t>
  </si>
  <si>
    <t>Usluge tekućeg i investicijskog održavanja prijevoznih sredstava</t>
  </si>
  <si>
    <t>Regres za godišnji odmor</t>
  </si>
  <si>
    <t>Ostali nenavedeni rashodi za zaposlene (božićnica)</t>
  </si>
  <si>
    <t>Tekuće pomoći prorač. korisnicima iz proračuna JLP®S koji im nije nadležan</t>
  </si>
  <si>
    <t>Tekuće pomoći iz državnog proračuna prorač. korisnicima proračuna JLP®S (projekt MZ-Ovisnosti)</t>
  </si>
  <si>
    <t>Prihodi  od prodaje nefinancijske imovine</t>
  </si>
  <si>
    <t>Rashodi za nabavu nefinancijske imovine</t>
  </si>
  <si>
    <t>RAZLIKA-VIŠAK/MANJAK:</t>
  </si>
  <si>
    <t>VIŠAK/MANJAK IZ PRETHODNE GODINE KOJI ĆE SE POKRITI/RASPOREDITI</t>
  </si>
  <si>
    <t>VIŠAK/MANJAK+NETO FINANCIRANJE</t>
  </si>
  <si>
    <t>UKUPAN DONOS VIŠKA/MANJKA IZ PRETHODNE(IH) GODINA</t>
  </si>
  <si>
    <t>Pomoći od izvanproračunskih korisnika</t>
  </si>
  <si>
    <t>Tekuće pomoći od HZMO-a, HZZ_a i HZZO-a</t>
  </si>
  <si>
    <t>Ostali prihodi</t>
  </si>
  <si>
    <t>Kazne, upravne mjere i ostali prihodi</t>
  </si>
  <si>
    <t>Tisak</t>
  </si>
  <si>
    <t>Naknade troškova osobama izvan radnog odnosa</t>
  </si>
  <si>
    <t>Naknade ostalih troškova</t>
  </si>
  <si>
    <t>Ostali materijal i dijelovi za tekuće i investicijsko održavanje</t>
  </si>
  <si>
    <t>Ostale usluge tekućeg i investicijskog održavanja</t>
  </si>
  <si>
    <t>Medicinska oprema</t>
  </si>
  <si>
    <t>Usluge tekućeg i investicijskog održavanja postrojenja i opreme</t>
  </si>
  <si>
    <t>Naknade za smještaj na službenom putu u inozemstvo</t>
  </si>
  <si>
    <t>Tečajevi i stručni ispiti</t>
  </si>
  <si>
    <t>Materijal i dijelovi za tekuće i investicijsko održavanje transp.sredstava</t>
  </si>
  <si>
    <t>Prihodi od pozitivnih tečajnih razlika</t>
  </si>
  <si>
    <t>Zatezne kamate</t>
  </si>
  <si>
    <t>Zatezne kamate iz poslovnih odnosa</t>
  </si>
  <si>
    <t>Prihodi iz nadležnog proračuna za financiranje rashoda za nabavu nefinancijske imovine</t>
  </si>
  <si>
    <r>
      <t xml:space="preserve">IZVOR 521 I 522 </t>
    </r>
    <r>
      <rPr>
        <b/>
        <sz val="8"/>
        <rFont val="Arial"/>
        <family val="2"/>
      </rPr>
      <t xml:space="preserve">       Pomoći</t>
    </r>
  </si>
  <si>
    <r>
      <t>IZVOR 311</t>
    </r>
    <r>
      <rPr>
        <b/>
        <sz val="8"/>
        <rFont val="Arial"/>
        <family val="2"/>
      </rPr>
      <t xml:space="preserve">  Vlastiti prihodi</t>
    </r>
  </si>
  <si>
    <r>
      <t>IZVOR 711</t>
    </r>
    <r>
      <rPr>
        <b/>
        <sz val="8"/>
        <rFont val="Arial"/>
        <family val="2"/>
      </rPr>
      <t xml:space="preserve">  Prihodi od prodaje ili zamjene nef.im. i naknade s naslova osiguranja</t>
    </r>
  </si>
  <si>
    <r>
      <t xml:space="preserve">IZVOR 431 </t>
    </r>
    <r>
      <rPr>
        <b/>
        <sz val="8"/>
        <rFont val="Arial"/>
        <family val="2"/>
      </rPr>
      <t>Prihodi za posebne namjene-HZZO</t>
    </r>
  </si>
  <si>
    <r>
      <t>IZVOR 431</t>
    </r>
    <r>
      <rPr>
        <b/>
        <sz val="8"/>
        <rFont val="Arial"/>
        <family val="2"/>
      </rPr>
      <t xml:space="preserve">   Prihodi za posebne namjene-HZZO</t>
    </r>
  </si>
  <si>
    <r>
      <t xml:space="preserve">IZVOR112   </t>
    </r>
    <r>
      <rPr>
        <b/>
        <sz val="8"/>
        <rFont val="Arial"/>
        <family val="2"/>
      </rPr>
      <t xml:space="preserve">  Opći prihodi i primici - JLPRS</t>
    </r>
  </si>
  <si>
    <r>
      <t xml:space="preserve">IZVOR 521 I 522 </t>
    </r>
    <r>
      <rPr>
        <b/>
        <sz val="8"/>
        <rFont val="Arial"/>
        <family val="2"/>
      </rPr>
      <t xml:space="preserve">      Pomoći</t>
    </r>
  </si>
  <si>
    <r>
      <t xml:space="preserve">IZVOR 311 </t>
    </r>
    <r>
      <rPr>
        <b/>
        <sz val="8"/>
        <rFont val="Arial"/>
        <family val="2"/>
      </rPr>
      <t>Vlastiti prihodi</t>
    </r>
  </si>
  <si>
    <r>
      <t xml:space="preserve">IZVOR 711  </t>
    </r>
    <r>
      <rPr>
        <b/>
        <sz val="8"/>
        <rFont val="Arial"/>
        <family val="2"/>
      </rPr>
      <t>Prihodi od prodaje ili zamjene nef.im. i naknade s naslova osiguranja</t>
    </r>
  </si>
  <si>
    <t>PRIHODI OD PRODAJE NEFINAN.IMOVINE</t>
  </si>
  <si>
    <t>Osobni automobil</t>
  </si>
  <si>
    <t>Uredski namještaj</t>
  </si>
  <si>
    <t>Pomoći temeljem prijenosa EU sredstava</t>
  </si>
  <si>
    <t>Tekuće pomoći temeljem prijenosa EU sredstava</t>
  </si>
  <si>
    <t>Tekuće pomoći iz državnog proračuna temeljem prijenosa EU sredstava</t>
  </si>
  <si>
    <t>Projekcija plana za 2023.</t>
  </si>
  <si>
    <t>Dnevnice za službeni put u inozemstvo</t>
  </si>
  <si>
    <t>Plan za 2021.</t>
  </si>
  <si>
    <t>Projekcija plana za 2024.</t>
  </si>
  <si>
    <t>Plan za 2022.</t>
  </si>
  <si>
    <t>Oprema za održavanje i zaštitu</t>
  </si>
  <si>
    <t>Oprema za grijanje, ventilaciju i hlađenje</t>
  </si>
  <si>
    <t>Uređaji, strojevi i oprema za ostale namjene</t>
  </si>
  <si>
    <r>
      <t>IZVOR 112</t>
    </r>
    <r>
      <rPr>
        <b/>
        <sz val="8"/>
        <rFont val="Arial"/>
        <family val="2"/>
      </rPr>
      <t xml:space="preserve">    Opći prihodi i primici - JLPRS (DEC, JZP)</t>
    </r>
  </si>
  <si>
    <t>Uređaji, strojevi i oprema za ostale namejne</t>
  </si>
  <si>
    <t xml:space="preserve">Napomena: Redak UKUPAN DONOS VIŠKA/MANJKA IZ PRETHODNE(IH) GODINA služi kao informacija i ne uzima se u obzir kod uravnoteženja financijskog plana  već se </t>
  </si>
  <si>
    <t>financijski plan uravnotežuje retkom VIŠAK/MANJAK IZ PRETHODNE(IH) GODINE KOJI ĆE SE POKRITI/RASPOREDITI</t>
  </si>
  <si>
    <t>Autorski honorari - Projekt MZ</t>
  </si>
  <si>
    <t>Troškovi sudskih postupaka</t>
  </si>
  <si>
    <t>Pomoći dane u inozemstvo i unutar općeg proračuna</t>
  </si>
  <si>
    <t>Tekući prijenosi između proračunskih korisnika istog proračuna</t>
  </si>
  <si>
    <t>MANJAK PRIHODA POSLOVANJA</t>
  </si>
  <si>
    <t>Negativne tečajne razlike</t>
  </si>
  <si>
    <t>Prijenosi između proračunskih korisnika</t>
  </si>
  <si>
    <t>Predsjednik Upravnog vijeća</t>
  </si>
  <si>
    <t>Rikard Bakan, mag.oec.</t>
  </si>
  <si>
    <t xml:space="preserve">  FINANCIJSKI PLAN ZAVODA ZA JAVNO ZDRAVSTVO SVETI ROK VIROVITIČKO-PODRAVSKE ŽUPANIJE ZA 2022.                                                                                                                      I PROJEKCIJE PLANA ZA 2023. I 2024. GODINU</t>
  </si>
  <si>
    <t xml:space="preserve">Plan za 2022. </t>
  </si>
  <si>
    <t xml:space="preserve"> Plan za 2023.</t>
  </si>
  <si>
    <t>Projekcija plana za 2025.</t>
  </si>
  <si>
    <t>Projekcija za 2024. g</t>
  </si>
  <si>
    <t>Projekcija za 2025.</t>
  </si>
  <si>
    <t>PROGRAM 1000 ZAŠTITA, OČUVANJE I UNAPREĐENJE ZDRAVLJA</t>
  </si>
  <si>
    <t>Aktivnost A100001 Administracija, uprava i zdravstvena djelatnost</t>
  </si>
  <si>
    <t>FUNKCIJSKA KLASIFIKACIJA 07 Zdravstvo</t>
  </si>
  <si>
    <t>074 Službe javnog zdravstva</t>
  </si>
  <si>
    <t>PROGRAM 10000 ZAŠTITA, OČUVANJE I UNAPREĐENJE ZDRAVLJA</t>
  </si>
  <si>
    <t>Izvršenje 2021.</t>
  </si>
  <si>
    <t xml:space="preserve">Projekcija za 2024. </t>
  </si>
  <si>
    <t xml:space="preserve">Projekcija za 2025. </t>
  </si>
  <si>
    <t>Zatezne kamate za poreze</t>
  </si>
  <si>
    <t>Zatezne kamate na doprinose</t>
  </si>
  <si>
    <t>Ostale zatezne kamate</t>
  </si>
  <si>
    <t>Plaće po sudskim presudama</t>
  </si>
  <si>
    <t>Usluge tekućeg i investiciskog održavanja građ. objekata</t>
  </si>
  <si>
    <t>Aktivnost A100002 Projekt "Kako ne utopiti mladost u alkoholu"</t>
  </si>
  <si>
    <r>
      <t xml:space="preserve">Prihodi i primici te rashodi i izdaci </t>
    </r>
    <r>
      <rPr>
        <b/>
        <u val="single"/>
        <sz val="10"/>
        <rFont val="Arial"/>
        <family val="2"/>
      </rPr>
      <t>po izvorima financiranja</t>
    </r>
    <r>
      <rPr>
        <sz val="10"/>
        <rFont val="Arial"/>
        <family val="0"/>
      </rPr>
      <t xml:space="preserve"> u  Financijskom planu za 2023. godinu prikazani su do pete razine računskog plana, a projekcije za 2024. i 2025. godinu do druge razine računskog plana, kako slijedi u nastavku:</t>
    </r>
  </si>
  <si>
    <r>
      <t xml:space="preserve">Prihodi i primici te rashodi i izdaci </t>
    </r>
    <r>
      <rPr>
        <b/>
        <u val="single"/>
        <sz val="10"/>
        <rFont val="Arial"/>
        <family val="2"/>
      </rPr>
      <t>po izvorima financiranja</t>
    </r>
    <r>
      <rPr>
        <sz val="10"/>
        <rFont val="Arial"/>
        <family val="0"/>
      </rPr>
      <t xml:space="preserve"> u u Financijskom planu za 2023. godinu prikazani su do pete razine računskog plana, a projekcije za 2024. i 2025. godinu do druge razine računskog plana, kako slijedi u nastavku:</t>
    </r>
  </si>
  <si>
    <t>URBROJ:2189-47-02-22-</t>
  </si>
  <si>
    <t>U Virovitici,  22. prosinca 2022.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</si>
</sst>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0\ &quot;kn&quot;"/>
    <numFmt numFmtId="187" formatCode="[$-41A]d\.\ mmmm\ yyyy\."/>
    <numFmt numFmtId="188" formatCode="_-* #,##0.00\ [$€-1]_-;\-* #,##0.00\ [$€-1]_-;_-* &quot;-&quot;??\ [$€-1]_-;_-@_-"/>
    <numFmt numFmtId="189" formatCode="_-* #,##0.00\ [$kn-41A]_-;\-* #,##0.00\ [$kn-41A]_-;_-* &quot;-&quot;??\ [$kn-41A]_-;_-@_-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D33E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0" fillId="29" borderId="2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6" applyNumberFormat="0" applyFill="0" applyAlignment="0" applyProtection="0"/>
    <xf numFmtId="9" fontId="0" fillId="0" borderId="0" applyFont="0" applyFill="0" applyBorder="0" applyAlignment="0" applyProtection="0"/>
    <xf numFmtId="0" fontId="42" fillId="31" borderId="7" applyNumberFormat="0" applyAlignment="0" applyProtection="0"/>
    <xf numFmtId="0" fontId="43" fillId="2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8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3" fontId="6" fillId="35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3" fontId="8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3" fontId="8" fillId="0" borderId="12" xfId="0" applyNumberFormat="1" applyFont="1" applyFill="1" applyBorder="1" applyAlignment="1">
      <alignment horizontal="right" wrapText="1"/>
    </xf>
    <xf numFmtId="3" fontId="5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 wrapText="1"/>
    </xf>
    <xf numFmtId="3" fontId="8" fillId="0" borderId="12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 wrapText="1"/>
    </xf>
    <xf numFmtId="3" fontId="6" fillId="35" borderId="10" xfId="0" applyNumberFormat="1" applyFont="1" applyFill="1" applyBorder="1" applyAlignment="1">
      <alignment horizontal="right" wrapText="1"/>
    </xf>
    <xf numFmtId="3" fontId="5" fillId="33" borderId="10" xfId="0" applyNumberFormat="1" applyFont="1" applyFill="1" applyBorder="1" applyAlignment="1">
      <alignment horizontal="right"/>
    </xf>
    <xf numFmtId="3" fontId="6" fillId="35" borderId="10" xfId="0" applyNumberFormat="1" applyFont="1" applyFill="1" applyBorder="1" applyAlignment="1">
      <alignment horizontal="right"/>
    </xf>
    <xf numFmtId="3" fontId="5" fillId="0" borderId="12" xfId="0" applyNumberFormat="1" applyFont="1" applyBorder="1" applyAlignment="1">
      <alignment horizontal="right" wrapText="1"/>
    </xf>
    <xf numFmtId="3" fontId="8" fillId="0" borderId="12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3" fontId="7" fillId="0" borderId="12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33" borderId="12" xfId="0" applyNumberFormat="1" applyFont="1" applyFill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 wrapText="1"/>
    </xf>
    <xf numFmtId="3" fontId="1" fillId="33" borderId="13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wrapText="1"/>
    </xf>
    <xf numFmtId="3" fontId="1" fillId="0" borderId="12" xfId="0" applyNumberFormat="1" applyFont="1" applyFill="1" applyBorder="1" applyAlignment="1">
      <alignment horizontal="right"/>
    </xf>
    <xf numFmtId="4" fontId="6" fillId="35" borderId="10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 wrapText="1"/>
    </xf>
    <xf numFmtId="4" fontId="8" fillId="0" borderId="12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 wrapText="1"/>
    </xf>
    <xf numFmtId="4" fontId="8" fillId="0" borderId="12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3" fontId="8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3" fontId="1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3" fontId="5" fillId="0" borderId="12" xfId="0" applyNumberFormat="1" applyFont="1" applyBorder="1" applyAlignment="1">
      <alignment/>
    </xf>
    <xf numFmtId="0" fontId="48" fillId="36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right" wrapText="1"/>
    </xf>
    <xf numFmtId="4" fontId="6" fillId="37" borderId="10" xfId="0" applyNumberFormat="1" applyFont="1" applyFill="1" applyBorder="1" applyAlignment="1">
      <alignment horizontal="left"/>
    </xf>
    <xf numFmtId="4" fontId="6" fillId="37" borderId="10" xfId="0" applyNumberFormat="1" applyFont="1" applyFill="1" applyBorder="1" applyAlignment="1">
      <alignment horizontal="right"/>
    </xf>
    <xf numFmtId="0" fontId="49" fillId="37" borderId="10" xfId="0" applyFont="1" applyFill="1" applyBorder="1" applyAlignment="1">
      <alignment horizontal="left"/>
    </xf>
    <xf numFmtId="0" fontId="49" fillId="37" borderId="10" xfId="0" applyFont="1" applyFill="1" applyBorder="1" applyAlignment="1">
      <alignment horizontal="left" wrapText="1"/>
    </xf>
    <xf numFmtId="4" fontId="49" fillId="37" borderId="10" xfId="0" applyNumberFormat="1" applyFont="1" applyFill="1" applyBorder="1" applyAlignment="1">
      <alignment horizontal="right" wrapText="1"/>
    </xf>
    <xf numFmtId="4" fontId="5" fillId="0" borderId="12" xfId="0" applyNumberFormat="1" applyFont="1" applyBorder="1" applyAlignment="1">
      <alignment horizontal="right" wrapText="1"/>
    </xf>
    <xf numFmtId="4" fontId="8" fillId="0" borderId="12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4" fontId="7" fillId="0" borderId="12" xfId="0" applyNumberFormat="1" applyFont="1" applyBorder="1" applyAlignment="1">
      <alignment horizontal="right" wrapText="1"/>
    </xf>
    <xf numFmtId="4" fontId="5" fillId="0" borderId="12" xfId="0" applyNumberFormat="1" applyFont="1" applyBorder="1" applyAlignment="1">
      <alignment horizontal="right"/>
    </xf>
    <xf numFmtId="4" fontId="6" fillId="35" borderId="12" xfId="0" applyNumberFormat="1" applyFont="1" applyFill="1" applyBorder="1" applyAlignment="1">
      <alignment horizontal="right" wrapText="1"/>
    </xf>
    <xf numFmtId="4" fontId="7" fillId="0" borderId="12" xfId="0" applyNumberFormat="1" applyFont="1" applyBorder="1" applyAlignment="1">
      <alignment horizontal="right"/>
    </xf>
    <xf numFmtId="4" fontId="6" fillId="35" borderId="10" xfId="0" applyNumberFormat="1" applyFont="1" applyFill="1" applyBorder="1" applyAlignment="1">
      <alignment horizontal="right" wrapText="1"/>
    </xf>
    <xf numFmtId="0" fontId="5" fillId="37" borderId="10" xfId="0" applyFont="1" applyFill="1" applyBorder="1" applyAlignment="1">
      <alignment horizontal="left"/>
    </xf>
    <xf numFmtId="0" fontId="5" fillId="37" borderId="10" xfId="0" applyFont="1" applyFill="1" applyBorder="1" applyAlignment="1">
      <alignment horizontal="left" wrapText="1"/>
    </xf>
    <xf numFmtId="4" fontId="5" fillId="37" borderId="12" xfId="0" applyNumberFormat="1" applyFont="1" applyFill="1" applyBorder="1" applyAlignment="1">
      <alignment horizontal="right" wrapText="1"/>
    </xf>
    <xf numFmtId="4" fontId="5" fillId="38" borderId="12" xfId="0" applyNumberFormat="1" applyFont="1" applyFill="1" applyBorder="1" applyAlignment="1">
      <alignment horizontal="right" wrapText="1"/>
    </xf>
    <xf numFmtId="3" fontId="5" fillId="37" borderId="10" xfId="0" applyNumberFormat="1" applyFont="1" applyFill="1" applyBorder="1" applyAlignment="1">
      <alignment horizontal="right" wrapText="1"/>
    </xf>
    <xf numFmtId="3" fontId="6" fillId="37" borderId="10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 wrapText="1"/>
    </xf>
    <xf numFmtId="3" fontId="8" fillId="0" borderId="10" xfId="0" applyNumberFormat="1" applyFont="1" applyFill="1" applyBorder="1" applyAlignment="1">
      <alignment horizontal="right"/>
    </xf>
    <xf numFmtId="3" fontId="5" fillId="37" borderId="12" xfId="0" applyNumberFormat="1" applyFont="1" applyFill="1" applyBorder="1" applyAlignment="1">
      <alignment horizontal="right" wrapText="1"/>
    </xf>
    <xf numFmtId="3" fontId="5" fillId="38" borderId="12" xfId="0" applyNumberFormat="1" applyFont="1" applyFill="1" applyBorder="1" applyAlignment="1">
      <alignment horizontal="right" wrapText="1"/>
    </xf>
    <xf numFmtId="3" fontId="5" fillId="38" borderId="10" xfId="0" applyNumberFormat="1" applyFont="1" applyFill="1" applyBorder="1" applyAlignment="1">
      <alignment horizontal="right"/>
    </xf>
    <xf numFmtId="3" fontId="49" fillId="37" borderId="10" xfId="0" applyNumberFormat="1" applyFont="1" applyFill="1" applyBorder="1" applyAlignment="1">
      <alignment horizontal="right"/>
    </xf>
    <xf numFmtId="3" fontId="49" fillId="37" borderId="10" xfId="0" applyNumberFormat="1" applyFont="1" applyFill="1" applyBorder="1" applyAlignment="1">
      <alignment horizontal="right" wrapText="1"/>
    </xf>
    <xf numFmtId="4" fontId="49" fillId="37" borderId="10" xfId="0" applyNumberFormat="1" applyFont="1" applyFill="1" applyBorder="1" applyAlignment="1">
      <alignment horizontal="right"/>
    </xf>
    <xf numFmtId="4" fontId="5" fillId="38" borderId="10" xfId="0" applyNumberFormat="1" applyFont="1" applyFill="1" applyBorder="1" applyAlignment="1">
      <alignment horizontal="right"/>
    </xf>
    <xf numFmtId="3" fontId="50" fillId="38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3" fontId="6" fillId="35" borderId="12" xfId="0" applyNumberFormat="1" applyFont="1" applyFill="1" applyBorder="1" applyAlignment="1">
      <alignment horizontal="right" wrapText="1"/>
    </xf>
    <xf numFmtId="3" fontId="7" fillId="0" borderId="12" xfId="0" applyNumberFormat="1" applyFont="1" applyBorder="1" applyAlignment="1">
      <alignment horizontal="right"/>
    </xf>
    <xf numFmtId="3" fontId="49" fillId="37" borderId="12" xfId="0" applyNumberFormat="1" applyFont="1" applyFill="1" applyBorder="1" applyAlignment="1">
      <alignment horizontal="right" wrapText="1"/>
    </xf>
    <xf numFmtId="0" fontId="48" fillId="0" borderId="0" xfId="0" applyFont="1" applyFill="1" applyAlignment="1">
      <alignment/>
    </xf>
    <xf numFmtId="4" fontId="50" fillId="38" borderId="12" xfId="0" applyNumberFormat="1" applyFont="1" applyFill="1" applyBorder="1" applyAlignment="1">
      <alignment horizontal="right" wrapText="1"/>
    </xf>
    <xf numFmtId="3" fontId="50" fillId="38" borderId="10" xfId="0" applyNumberFormat="1" applyFont="1" applyFill="1" applyBorder="1" applyAlignment="1">
      <alignment horizontal="right" wrapText="1"/>
    </xf>
    <xf numFmtId="3" fontId="50" fillId="38" borderId="10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3" fontId="1" fillId="33" borderId="11" xfId="0" applyNumberFormat="1" applyFont="1" applyFill="1" applyBorder="1" applyAlignment="1">
      <alignment horizontal="right" wrapText="1"/>
    </xf>
    <xf numFmtId="3" fontId="1" fillId="33" borderId="12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left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3" fontId="1" fillId="33" borderId="11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3" fontId="1" fillId="34" borderId="1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3" fontId="1" fillId="0" borderId="11" xfId="0" applyNumberFormat="1" applyFont="1" applyFill="1" applyBorder="1" applyAlignment="1">
      <alignment horizontal="right" wrapText="1"/>
    </xf>
    <xf numFmtId="3" fontId="1" fillId="0" borderId="12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3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left" wrapText="1"/>
    </xf>
    <xf numFmtId="0" fontId="49" fillId="37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5" fillId="37" borderId="11" xfId="0" applyFont="1" applyFill="1" applyBorder="1" applyAlignment="1">
      <alignment horizontal="left" wrapText="1"/>
    </xf>
    <xf numFmtId="0" fontId="5" fillId="37" borderId="13" xfId="0" applyFont="1" applyFill="1" applyBorder="1" applyAlignment="1">
      <alignment horizontal="left" wrapText="1"/>
    </xf>
    <xf numFmtId="0" fontId="5" fillId="37" borderId="12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0" fillId="38" borderId="11" xfId="0" applyFont="1" applyFill="1" applyBorder="1" applyAlignment="1">
      <alignment horizontal="left"/>
    </xf>
    <xf numFmtId="0" fontId="50" fillId="38" borderId="12" xfId="0" applyFont="1" applyFill="1" applyBorder="1" applyAlignment="1">
      <alignment horizontal="left"/>
    </xf>
    <xf numFmtId="0" fontId="50" fillId="38" borderId="11" xfId="0" applyFont="1" applyFill="1" applyBorder="1" applyAlignment="1">
      <alignment horizontal="left" wrapText="1"/>
    </xf>
    <xf numFmtId="0" fontId="50" fillId="38" borderId="13" xfId="0" applyFont="1" applyFill="1" applyBorder="1" applyAlignment="1">
      <alignment horizontal="left" wrapText="1"/>
    </xf>
    <xf numFmtId="0" fontId="50" fillId="38" borderId="12" xfId="0" applyFont="1" applyFill="1" applyBorder="1" applyAlignment="1">
      <alignment horizontal="left" wrapText="1"/>
    </xf>
    <xf numFmtId="0" fontId="6" fillId="35" borderId="11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1" fillId="39" borderId="11" xfId="0" applyFont="1" applyFill="1" applyBorder="1" applyAlignment="1">
      <alignment horizontal="left" wrapText="1"/>
    </xf>
    <xf numFmtId="0" fontId="1" fillId="39" borderId="13" xfId="0" applyFont="1" applyFill="1" applyBorder="1" applyAlignment="1">
      <alignment horizontal="left" wrapText="1"/>
    </xf>
    <xf numFmtId="0" fontId="1" fillId="39" borderId="12" xfId="0" applyFont="1" applyFill="1" applyBorder="1" applyAlignment="1">
      <alignment horizontal="left" wrapText="1"/>
    </xf>
    <xf numFmtId="0" fontId="1" fillId="40" borderId="11" xfId="0" applyFont="1" applyFill="1" applyBorder="1" applyAlignment="1">
      <alignment horizontal="left" wrapText="1"/>
    </xf>
    <xf numFmtId="0" fontId="1" fillId="40" borderId="13" xfId="0" applyFont="1" applyFill="1" applyBorder="1" applyAlignment="1">
      <alignment horizontal="left" wrapText="1"/>
    </xf>
    <xf numFmtId="0" fontId="1" fillId="40" borderId="12" xfId="0" applyFont="1" applyFill="1" applyBorder="1" applyAlignment="1">
      <alignment horizontal="left" wrapText="1"/>
    </xf>
    <xf numFmtId="0" fontId="1" fillId="41" borderId="11" xfId="0" applyFont="1" applyFill="1" applyBorder="1" applyAlignment="1">
      <alignment horizontal="left" wrapText="1"/>
    </xf>
    <xf numFmtId="0" fontId="1" fillId="41" borderId="13" xfId="0" applyFont="1" applyFill="1" applyBorder="1" applyAlignment="1">
      <alignment horizontal="left" wrapText="1"/>
    </xf>
    <xf numFmtId="0" fontId="1" fillId="41" borderId="12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6" fillId="35" borderId="11" xfId="0" applyFont="1" applyFill="1" applyBorder="1" applyAlignment="1">
      <alignment horizontal="left" wrapText="1"/>
    </xf>
    <xf numFmtId="0" fontId="6" fillId="35" borderId="13" xfId="0" applyFont="1" applyFill="1" applyBorder="1" applyAlignment="1">
      <alignment horizontal="left" wrapText="1"/>
    </xf>
    <xf numFmtId="0" fontId="6" fillId="35" borderId="12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5" fillId="38" borderId="10" xfId="0" applyFont="1" applyFill="1" applyBorder="1" applyAlignment="1">
      <alignment horizontal="left"/>
    </xf>
    <xf numFmtId="0" fontId="6" fillId="37" borderId="10" xfId="0" applyFont="1" applyFill="1" applyBorder="1" applyAlignment="1">
      <alignment horizontal="left" wrapText="1"/>
    </xf>
    <xf numFmtId="0" fontId="6" fillId="37" borderId="11" xfId="0" applyFont="1" applyFill="1" applyBorder="1" applyAlignment="1">
      <alignment horizontal="left"/>
    </xf>
    <xf numFmtId="0" fontId="6" fillId="37" borderId="12" xfId="0" applyFont="1" applyFill="1" applyBorder="1" applyAlignment="1">
      <alignment horizontal="left"/>
    </xf>
    <xf numFmtId="0" fontId="6" fillId="37" borderId="11" xfId="0" applyFont="1" applyFill="1" applyBorder="1" applyAlignment="1">
      <alignment horizontal="left" wrapText="1"/>
    </xf>
    <xf numFmtId="0" fontId="6" fillId="37" borderId="13" xfId="0" applyFont="1" applyFill="1" applyBorder="1" applyAlignment="1">
      <alignment horizontal="left" wrapText="1"/>
    </xf>
    <xf numFmtId="0" fontId="6" fillId="37" borderId="12" xfId="0" applyFont="1" applyFill="1" applyBorder="1" applyAlignment="1">
      <alignment horizontal="left" wrapText="1"/>
    </xf>
  </cellXfs>
  <cellStyles count="47">
    <cellStyle name="Normal" xfId="0"/>
    <cellStyle name="20% - Naglasak1" xfId="15"/>
    <cellStyle name="20% - Naglasak2" xfId="16"/>
    <cellStyle name="20% - Naglasak3" xfId="17"/>
    <cellStyle name="20% - Naglasak4" xfId="18"/>
    <cellStyle name="20% - Naglasak5" xfId="19"/>
    <cellStyle name="20% - Naglasak6" xfId="20"/>
    <cellStyle name="40% - Naglasak1" xfId="21"/>
    <cellStyle name="40% - Naglasak2" xfId="22"/>
    <cellStyle name="40% - Naglasak3" xfId="23"/>
    <cellStyle name="40% - Naglasak4" xfId="24"/>
    <cellStyle name="40% - Naglasak5" xfId="25"/>
    <cellStyle name="40% - Naglasak6" xfId="26"/>
    <cellStyle name="60% - Naglasak1" xfId="27"/>
    <cellStyle name="60% - Naglasak2" xfId="28"/>
    <cellStyle name="60% - Naglasak3" xfId="29"/>
    <cellStyle name="60% - Naglasak4" xfId="30"/>
    <cellStyle name="60% - Naglasak5" xfId="31"/>
    <cellStyle name="60% - Naglasak6" xfId="32"/>
    <cellStyle name="Dobro" xfId="33"/>
    <cellStyle name="Izlaz" xfId="34"/>
    <cellStyle name="Loše" xfId="35"/>
    <cellStyle name="Naglasak1" xfId="36"/>
    <cellStyle name="Naglasak2" xfId="37"/>
    <cellStyle name="Naglasak3" xfId="38"/>
    <cellStyle name="Naglasak4" xfId="39"/>
    <cellStyle name="Naglasak5" xfId="40"/>
    <cellStyle name="Naglasak6" xfId="41"/>
    <cellStyle name="Napomena" xfId="42"/>
    <cellStyle name="Naslov" xfId="43"/>
    <cellStyle name="Naslov 1" xfId="44"/>
    <cellStyle name="Naslov 2" xfId="45"/>
    <cellStyle name="Naslov 3" xfId="46"/>
    <cellStyle name="Naslov 4" xfId="47"/>
    <cellStyle name="Neutralno" xfId="48"/>
    <cellStyle name="Povezana ćelija" xfId="49"/>
    <cellStyle name="Percent" xfId="50"/>
    <cellStyle name="Provjeri ćeliju" xfId="51"/>
    <cellStyle name="Računanje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C32" sqref="C32"/>
    </sheetView>
  </sheetViews>
  <sheetFormatPr defaultColWidth="9.140625" defaultRowHeight="12.75"/>
  <cols>
    <col min="4" max="4" width="25.57421875" style="0" customWidth="1"/>
    <col min="5" max="5" width="22.00390625" style="0" customWidth="1"/>
    <col min="7" max="7" width="12.28125" style="0" customWidth="1"/>
    <col min="9" max="9" width="13.28125" style="0" customWidth="1"/>
    <col min="11" max="11" width="12.7109375" style="0" customWidth="1"/>
    <col min="12" max="12" width="10.421875" style="0" customWidth="1"/>
    <col min="13" max="13" width="11.57421875" style="0" customWidth="1"/>
    <col min="14" max="14" width="11.140625" style="0" customWidth="1"/>
  </cols>
  <sheetData>
    <row r="1" spans="1:15" ht="24.75" customHeight="1">
      <c r="A1" s="135" t="s">
        <v>230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38"/>
      <c r="M1" s="38"/>
      <c r="N1" s="38"/>
      <c r="O1" s="38"/>
    </row>
    <row r="3" spans="1:11" ht="12.75">
      <c r="A3" s="136" t="s">
        <v>94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5" spans="1:14" ht="25.5" customHeight="1">
      <c r="A5" s="137"/>
      <c r="B5" s="137"/>
      <c r="C5" s="137"/>
      <c r="D5" s="137"/>
      <c r="E5" s="13" t="s">
        <v>231</v>
      </c>
      <c r="F5" s="138" t="s">
        <v>232</v>
      </c>
      <c r="G5" s="138"/>
      <c r="H5" s="139" t="s">
        <v>212</v>
      </c>
      <c r="I5" s="140"/>
      <c r="J5" s="139" t="s">
        <v>233</v>
      </c>
      <c r="K5" s="140"/>
      <c r="L5" s="3"/>
      <c r="M5" s="3"/>
      <c r="N5" s="3"/>
    </row>
    <row r="6" spans="1:14" ht="18" customHeight="1">
      <c r="A6" s="12"/>
      <c r="B6" s="141" t="s">
        <v>97</v>
      </c>
      <c r="C6" s="142"/>
      <c r="D6" s="143"/>
      <c r="E6" s="60">
        <f>SUM(E7:E8)</f>
        <v>0</v>
      </c>
      <c r="F6" s="144">
        <f>SUM(F7:G8)</f>
        <v>0</v>
      </c>
      <c r="G6" s="145"/>
      <c r="H6" s="144">
        <f>SUM(H7+H8)</f>
        <v>0</v>
      </c>
      <c r="I6" s="145"/>
      <c r="J6" s="144">
        <f>SUM(J7:K8)</f>
        <v>0</v>
      </c>
      <c r="K6" s="145"/>
      <c r="L6" s="3"/>
      <c r="M6" s="3"/>
      <c r="N6" s="3"/>
    </row>
    <row r="7" spans="1:14" ht="12.75">
      <c r="A7" s="8">
        <v>6</v>
      </c>
      <c r="B7" s="146" t="s">
        <v>1</v>
      </c>
      <c r="C7" s="146"/>
      <c r="D7" s="146"/>
      <c r="E7" s="56"/>
      <c r="F7" s="147"/>
      <c r="G7" s="148"/>
      <c r="H7" s="147"/>
      <c r="I7" s="148"/>
      <c r="J7" s="147"/>
      <c r="K7" s="148"/>
      <c r="L7" s="10"/>
      <c r="M7" s="10"/>
      <c r="N7" s="10"/>
    </row>
    <row r="8" spans="1:14" ht="12.75">
      <c r="A8" s="8">
        <v>7</v>
      </c>
      <c r="B8" s="149" t="s">
        <v>170</v>
      </c>
      <c r="C8" s="150"/>
      <c r="D8" s="151"/>
      <c r="E8" s="58">
        <v>0</v>
      </c>
      <c r="F8" s="147">
        <v>0</v>
      </c>
      <c r="G8" s="148"/>
      <c r="H8" s="147">
        <v>0</v>
      </c>
      <c r="I8" s="148"/>
      <c r="J8" s="147">
        <v>0</v>
      </c>
      <c r="K8" s="148"/>
      <c r="L8" s="10"/>
      <c r="M8" s="10"/>
      <c r="N8" s="10"/>
    </row>
    <row r="9" spans="1:14" ht="12.75">
      <c r="A9" s="14"/>
      <c r="B9" s="141" t="s">
        <v>98</v>
      </c>
      <c r="C9" s="142"/>
      <c r="D9" s="143"/>
      <c r="E9" s="60">
        <f>SUM(E10:E11)</f>
        <v>0</v>
      </c>
      <c r="F9" s="152">
        <f>SUM(F10:G11)</f>
        <v>0</v>
      </c>
      <c r="G9" s="153"/>
      <c r="H9" s="152">
        <f>SUM(H10:I11)</f>
        <v>0</v>
      </c>
      <c r="I9" s="154"/>
      <c r="J9" s="152">
        <f>SUM(J10:K11)</f>
        <v>0</v>
      </c>
      <c r="K9" s="154"/>
      <c r="L9" s="10"/>
      <c r="M9" s="10"/>
      <c r="N9" s="10"/>
    </row>
    <row r="10" spans="1:14" ht="12.75">
      <c r="A10" s="8">
        <v>3</v>
      </c>
      <c r="B10" s="146" t="s">
        <v>2</v>
      </c>
      <c r="C10" s="146"/>
      <c r="D10" s="146"/>
      <c r="E10" s="56"/>
      <c r="F10" s="147"/>
      <c r="G10" s="148"/>
      <c r="H10" s="147"/>
      <c r="I10" s="148"/>
      <c r="J10" s="147"/>
      <c r="K10" s="148"/>
      <c r="L10" s="10"/>
      <c r="M10" s="10"/>
      <c r="N10" s="10"/>
    </row>
    <row r="11" spans="1:14" ht="12.75">
      <c r="A11" s="8">
        <v>4</v>
      </c>
      <c r="B11" s="149" t="s">
        <v>171</v>
      </c>
      <c r="C11" s="150"/>
      <c r="D11" s="151"/>
      <c r="E11" s="58"/>
      <c r="F11" s="155"/>
      <c r="G11" s="155"/>
      <c r="H11" s="155"/>
      <c r="I11" s="155"/>
      <c r="J11" s="155"/>
      <c r="K11" s="155"/>
      <c r="L11" s="10"/>
      <c r="M11" s="10"/>
      <c r="N11" s="10"/>
    </row>
    <row r="12" spans="1:14" ht="12.75">
      <c r="A12" s="14"/>
      <c r="B12" s="141" t="s">
        <v>172</v>
      </c>
      <c r="C12" s="142"/>
      <c r="D12" s="143"/>
      <c r="E12" s="57">
        <f>SUM(E6-E9)</f>
        <v>0</v>
      </c>
      <c r="F12" s="156">
        <f>SUM(F6-F9)</f>
        <v>0</v>
      </c>
      <c r="G12" s="156"/>
      <c r="H12" s="156">
        <f>SUM(H6-H9)</f>
        <v>0</v>
      </c>
      <c r="I12" s="156"/>
      <c r="J12" s="156">
        <f>SUM(J6-J9)</f>
        <v>0</v>
      </c>
      <c r="K12" s="156"/>
      <c r="L12" s="10"/>
      <c r="M12" s="10"/>
      <c r="N12" s="10"/>
    </row>
    <row r="13" spans="1:14" ht="12.75">
      <c r="A13" s="4"/>
      <c r="B13" s="4"/>
      <c r="C13" s="4"/>
      <c r="D13" s="4"/>
      <c r="E13" s="4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5.5" customHeight="1">
      <c r="A14" s="137"/>
      <c r="B14" s="137"/>
      <c r="C14" s="137"/>
      <c r="D14" s="137"/>
      <c r="E14" s="13"/>
      <c r="F14" s="157" t="s">
        <v>213</v>
      </c>
      <c r="G14" s="157"/>
      <c r="H14" s="157" t="s">
        <v>209</v>
      </c>
      <c r="I14" s="157"/>
      <c r="J14" s="157" t="s">
        <v>212</v>
      </c>
      <c r="K14" s="157"/>
      <c r="L14" s="10"/>
      <c r="M14" s="10"/>
      <c r="N14" s="10"/>
    </row>
    <row r="15" spans="1:14" ht="25.5" customHeight="1">
      <c r="A15" s="37"/>
      <c r="B15" s="158" t="s">
        <v>175</v>
      </c>
      <c r="C15" s="159"/>
      <c r="D15" s="160"/>
      <c r="E15" s="64"/>
      <c r="F15" s="161"/>
      <c r="G15" s="162"/>
      <c r="H15" s="161"/>
      <c r="I15" s="162"/>
      <c r="J15" s="161"/>
      <c r="K15" s="162"/>
      <c r="L15" s="10"/>
      <c r="M15" s="10"/>
      <c r="N15" s="10"/>
    </row>
    <row r="16" spans="1:14" ht="27" customHeight="1">
      <c r="A16" s="11">
        <v>922</v>
      </c>
      <c r="B16" s="163" t="s">
        <v>173</v>
      </c>
      <c r="C16" s="164"/>
      <c r="D16" s="165"/>
      <c r="E16" s="59"/>
      <c r="F16" s="155"/>
      <c r="G16" s="155"/>
      <c r="H16" s="155"/>
      <c r="I16" s="155"/>
      <c r="J16" s="155"/>
      <c r="K16" s="155"/>
      <c r="L16" s="10"/>
      <c r="M16" s="10"/>
      <c r="N16" s="10"/>
    </row>
    <row r="17" spans="1:14" ht="12.75">
      <c r="A17" s="4"/>
      <c r="B17" s="4"/>
      <c r="C17" s="4"/>
      <c r="D17" s="4"/>
      <c r="E17" s="4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2.75">
      <c r="A18" s="4"/>
      <c r="B18" s="4"/>
      <c r="C18" s="4"/>
      <c r="D18" s="4"/>
      <c r="E18" s="4"/>
      <c r="F18" s="166"/>
      <c r="G18" s="166"/>
      <c r="H18" s="166"/>
      <c r="I18" s="166"/>
      <c r="J18" s="166"/>
      <c r="K18" s="166"/>
      <c r="L18" s="10"/>
      <c r="M18" s="10"/>
      <c r="N18" s="10"/>
    </row>
    <row r="19" spans="1:14" ht="30.75" customHeight="1">
      <c r="A19" s="15"/>
      <c r="B19" s="137"/>
      <c r="C19" s="137"/>
      <c r="D19" s="137"/>
      <c r="E19" s="13" t="s">
        <v>211</v>
      </c>
      <c r="F19" s="157" t="s">
        <v>213</v>
      </c>
      <c r="G19" s="157"/>
      <c r="H19" s="157" t="s">
        <v>209</v>
      </c>
      <c r="I19" s="157"/>
      <c r="J19" s="157" t="s">
        <v>212</v>
      </c>
      <c r="K19" s="157"/>
      <c r="L19" s="10"/>
      <c r="M19" s="10"/>
      <c r="N19" s="10"/>
    </row>
    <row r="20" spans="1:14" ht="28.5" customHeight="1">
      <c r="A20" s="8">
        <v>8</v>
      </c>
      <c r="B20" s="167" t="s">
        <v>95</v>
      </c>
      <c r="C20" s="167"/>
      <c r="D20" s="167"/>
      <c r="E20" s="16">
        <v>0</v>
      </c>
      <c r="F20" s="155">
        <v>0</v>
      </c>
      <c r="G20" s="155"/>
      <c r="H20" s="155">
        <v>0</v>
      </c>
      <c r="I20" s="155"/>
      <c r="J20" s="155">
        <v>0</v>
      </c>
      <c r="K20" s="155"/>
      <c r="L20" s="10"/>
      <c r="M20" s="10"/>
      <c r="N20" s="10"/>
    </row>
    <row r="21" spans="1:14" ht="24" customHeight="1">
      <c r="A21" s="8">
        <v>5</v>
      </c>
      <c r="B21" s="168" t="s">
        <v>3</v>
      </c>
      <c r="C21" s="168"/>
      <c r="D21" s="168"/>
      <c r="E21" s="61"/>
      <c r="F21" s="155"/>
      <c r="G21" s="155"/>
      <c r="H21" s="155"/>
      <c r="I21" s="155"/>
      <c r="J21" s="155"/>
      <c r="K21" s="155"/>
      <c r="L21" s="10"/>
      <c r="M21" s="10"/>
      <c r="N21" s="10"/>
    </row>
    <row r="22" spans="1:14" ht="24.75" customHeight="1">
      <c r="A22" s="14"/>
      <c r="B22" s="169" t="s">
        <v>96</v>
      </c>
      <c r="C22" s="169"/>
      <c r="D22" s="169"/>
      <c r="E22" s="62">
        <f>SUM(E20-E21)</f>
        <v>0</v>
      </c>
      <c r="F22" s="156">
        <f>SUM(F20-F21)</f>
        <v>0</v>
      </c>
      <c r="G22" s="156"/>
      <c r="H22" s="156">
        <f>SUM(H20-H21)</f>
        <v>0</v>
      </c>
      <c r="I22" s="156"/>
      <c r="J22" s="156">
        <f>SUM(J20-J21)</f>
        <v>0</v>
      </c>
      <c r="K22" s="156"/>
      <c r="L22" s="10"/>
      <c r="M22" s="10"/>
      <c r="N22" s="10"/>
    </row>
    <row r="23" spans="1:14" ht="15" customHeight="1">
      <c r="A23" s="4"/>
      <c r="B23" s="5"/>
      <c r="C23" s="5"/>
      <c r="D23" s="5"/>
      <c r="E23" s="5"/>
      <c r="F23" s="166"/>
      <c r="G23" s="166"/>
      <c r="H23" s="166"/>
      <c r="I23" s="166"/>
      <c r="J23" s="166"/>
      <c r="K23" s="166"/>
      <c r="L23" s="10"/>
      <c r="M23" s="10"/>
      <c r="N23" s="10"/>
    </row>
    <row r="24" spans="1:14" ht="12.75">
      <c r="A24" s="4"/>
      <c r="B24" s="4"/>
      <c r="C24" s="4"/>
      <c r="D24" s="4"/>
      <c r="E24" s="4"/>
      <c r="F24" s="166"/>
      <c r="G24" s="166"/>
      <c r="H24" s="166"/>
      <c r="I24" s="166"/>
      <c r="J24" s="166"/>
      <c r="K24" s="166"/>
      <c r="L24" s="10"/>
      <c r="M24" s="10"/>
      <c r="N24" s="10"/>
    </row>
    <row r="25" spans="1:14" ht="29.25" customHeight="1">
      <c r="A25" s="8"/>
      <c r="B25" s="167" t="s">
        <v>174</v>
      </c>
      <c r="C25" s="167"/>
      <c r="D25" s="167"/>
      <c r="E25" s="63">
        <f>SUM(E12+E16+E22+E15)</f>
        <v>0</v>
      </c>
      <c r="F25" s="155">
        <f>SUM(F12+F16+F22)</f>
        <v>0</v>
      </c>
      <c r="G25" s="155"/>
      <c r="H25" s="155">
        <f>SUM(H12+H16+H22)</f>
        <v>0</v>
      </c>
      <c r="I25" s="155"/>
      <c r="J25" s="155">
        <f>SUM(J12+J16+J22)</f>
        <v>0</v>
      </c>
      <c r="K25" s="155"/>
      <c r="L25" s="10"/>
      <c r="M25" s="10"/>
      <c r="N25" s="10"/>
    </row>
    <row r="26" spans="1:14" ht="12.75">
      <c r="A26" s="4"/>
      <c r="B26" s="4"/>
      <c r="C26" s="4"/>
      <c r="D26" s="4"/>
      <c r="E26" s="4"/>
      <c r="F26" s="166"/>
      <c r="G26" s="166"/>
      <c r="H26" s="166"/>
      <c r="I26" s="166"/>
      <c r="J26" s="166"/>
      <c r="K26" s="166"/>
      <c r="L26" s="10"/>
      <c r="M26" s="10"/>
      <c r="N26" s="10"/>
    </row>
    <row r="27" spans="1:14" s="84" customFormat="1" ht="12">
      <c r="A27" s="82" t="s">
        <v>219</v>
      </c>
      <c r="B27" s="82"/>
      <c r="C27" s="82"/>
      <c r="D27" s="82"/>
      <c r="E27" s="82"/>
      <c r="F27" s="85"/>
      <c r="G27" s="85"/>
      <c r="H27" s="85"/>
      <c r="I27" s="85"/>
      <c r="J27" s="85"/>
      <c r="K27" s="85"/>
      <c r="L27" s="83"/>
      <c r="M27" s="83"/>
      <c r="N27" s="83"/>
    </row>
    <row r="28" spans="1:13" s="4" customFormat="1" ht="12.75">
      <c r="A28" s="4" t="s">
        <v>220</v>
      </c>
      <c r="F28" s="87"/>
      <c r="G28" s="87"/>
      <c r="H28" s="87"/>
      <c r="I28" s="87"/>
      <c r="J28" s="87"/>
      <c r="K28" s="87"/>
      <c r="L28" s="86"/>
      <c r="M28" s="86"/>
    </row>
    <row r="29" spans="6:11" ht="12.75">
      <c r="F29" s="170"/>
      <c r="G29" s="170"/>
      <c r="H29" s="170"/>
      <c r="I29" s="170"/>
      <c r="J29" s="170"/>
      <c r="K29" s="170"/>
    </row>
    <row r="30" spans="6:11" ht="12.75">
      <c r="F30" s="170"/>
      <c r="G30" s="170"/>
      <c r="H30" s="170"/>
      <c r="I30" s="170"/>
      <c r="J30" s="170"/>
      <c r="K30" s="170"/>
    </row>
    <row r="31" spans="6:11" ht="12.75">
      <c r="F31" s="170"/>
      <c r="G31" s="170"/>
      <c r="H31" s="170"/>
      <c r="I31" s="170"/>
      <c r="J31" s="170"/>
      <c r="K31" s="170"/>
    </row>
    <row r="32" spans="6:11" ht="12.75">
      <c r="F32" s="170"/>
      <c r="G32" s="170"/>
      <c r="H32" s="170"/>
      <c r="I32" s="170"/>
      <c r="J32" s="170"/>
      <c r="K32" s="170"/>
    </row>
    <row r="33" spans="6:11" ht="12.75">
      <c r="F33" s="170"/>
      <c r="G33" s="170"/>
      <c r="H33" s="170"/>
      <c r="I33" s="170"/>
      <c r="J33" s="170"/>
      <c r="K33" s="170"/>
    </row>
    <row r="34" spans="6:11" ht="12.75">
      <c r="F34" s="170"/>
      <c r="G34" s="170"/>
      <c r="H34" s="170"/>
      <c r="I34" s="170"/>
      <c r="J34" s="170"/>
      <c r="K34" s="170"/>
    </row>
    <row r="35" spans="6:11" ht="12.75">
      <c r="F35" s="170"/>
      <c r="G35" s="170"/>
      <c r="H35" s="170"/>
      <c r="I35" s="170"/>
      <c r="J35" s="170"/>
      <c r="K35" s="170"/>
    </row>
  </sheetData>
  <sheetProtection/>
  <mergeCells count="99">
    <mergeCell ref="F34:G34"/>
    <mergeCell ref="H34:I34"/>
    <mergeCell ref="J34:K34"/>
    <mergeCell ref="F35:G35"/>
    <mergeCell ref="H35:I35"/>
    <mergeCell ref="J35:K35"/>
    <mergeCell ref="F32:G32"/>
    <mergeCell ref="H32:I32"/>
    <mergeCell ref="J32:K32"/>
    <mergeCell ref="F33:G33"/>
    <mergeCell ref="H33:I33"/>
    <mergeCell ref="J33:K33"/>
    <mergeCell ref="F30:G30"/>
    <mergeCell ref="H30:I30"/>
    <mergeCell ref="J30:K30"/>
    <mergeCell ref="F31:G31"/>
    <mergeCell ref="H31:I31"/>
    <mergeCell ref="J31:K31"/>
    <mergeCell ref="F26:G26"/>
    <mergeCell ref="H26:I26"/>
    <mergeCell ref="J26:K26"/>
    <mergeCell ref="F29:G29"/>
    <mergeCell ref="H29:I29"/>
    <mergeCell ref="J29:K29"/>
    <mergeCell ref="F24:G24"/>
    <mergeCell ref="H24:I24"/>
    <mergeCell ref="J24:K24"/>
    <mergeCell ref="B25:D25"/>
    <mergeCell ref="F25:G25"/>
    <mergeCell ref="H25:I25"/>
    <mergeCell ref="J25:K25"/>
    <mergeCell ref="B22:D22"/>
    <mergeCell ref="F22:G22"/>
    <mergeCell ref="H22:I22"/>
    <mergeCell ref="J22:K22"/>
    <mergeCell ref="F23:G23"/>
    <mergeCell ref="H23:I23"/>
    <mergeCell ref="J23:K23"/>
    <mergeCell ref="B20:D20"/>
    <mergeCell ref="F20:G20"/>
    <mergeCell ref="H20:I20"/>
    <mergeCell ref="J20:K20"/>
    <mergeCell ref="B21:D21"/>
    <mergeCell ref="F21:G21"/>
    <mergeCell ref="H21:I21"/>
    <mergeCell ref="J21:K21"/>
    <mergeCell ref="F18:G18"/>
    <mergeCell ref="H18:I18"/>
    <mergeCell ref="J18:K18"/>
    <mergeCell ref="B19:D19"/>
    <mergeCell ref="F19:G19"/>
    <mergeCell ref="H19:I19"/>
    <mergeCell ref="J19:K19"/>
    <mergeCell ref="B15:D15"/>
    <mergeCell ref="F15:G15"/>
    <mergeCell ref="H15:I15"/>
    <mergeCell ref="J15:K15"/>
    <mergeCell ref="B16:D16"/>
    <mergeCell ref="F16:G16"/>
    <mergeCell ref="H16:I16"/>
    <mergeCell ref="J16:K16"/>
    <mergeCell ref="B12:D12"/>
    <mergeCell ref="F12:G12"/>
    <mergeCell ref="H12:I12"/>
    <mergeCell ref="J12:K12"/>
    <mergeCell ref="A14:D14"/>
    <mergeCell ref="F14:G14"/>
    <mergeCell ref="H14:I14"/>
    <mergeCell ref="J14:K14"/>
    <mergeCell ref="B10:D10"/>
    <mergeCell ref="F10:G10"/>
    <mergeCell ref="H10:I10"/>
    <mergeCell ref="J10:K10"/>
    <mergeCell ref="B11:D11"/>
    <mergeCell ref="F11:G11"/>
    <mergeCell ref="H11:I11"/>
    <mergeCell ref="J11:K11"/>
    <mergeCell ref="B8:D8"/>
    <mergeCell ref="F8:G8"/>
    <mergeCell ref="H8:I8"/>
    <mergeCell ref="J8:K8"/>
    <mergeCell ref="B9:D9"/>
    <mergeCell ref="F9:G9"/>
    <mergeCell ref="H9:I9"/>
    <mergeCell ref="J9:K9"/>
    <mergeCell ref="B6:D6"/>
    <mergeCell ref="F6:G6"/>
    <mergeCell ref="H6:I6"/>
    <mergeCell ref="J6:K6"/>
    <mergeCell ref="B7:D7"/>
    <mergeCell ref="F7:G7"/>
    <mergeCell ref="H7:I7"/>
    <mergeCell ref="J7:K7"/>
    <mergeCell ref="A1:K1"/>
    <mergeCell ref="A3:K3"/>
    <mergeCell ref="A5:D5"/>
    <mergeCell ref="F5:G5"/>
    <mergeCell ref="H5:I5"/>
    <mergeCell ref="J5:K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selection activeCell="A2" sqref="A2:T3"/>
    </sheetView>
  </sheetViews>
  <sheetFormatPr defaultColWidth="9.140625" defaultRowHeight="12.75"/>
  <cols>
    <col min="1" max="1" width="6.28125" style="0" customWidth="1"/>
    <col min="2" max="2" width="1.57421875" style="0" hidden="1" customWidth="1"/>
    <col min="5" max="5" width="9.421875" style="0" customWidth="1"/>
    <col min="6" max="6" width="0.13671875" style="0" customWidth="1"/>
    <col min="7" max="7" width="10.8515625" style="0" customWidth="1"/>
    <col min="8" max="8" width="11.7109375" style="0" customWidth="1"/>
    <col min="9" max="9" width="10.8515625" style="0" customWidth="1"/>
    <col min="10" max="10" width="11.57421875" style="0" customWidth="1"/>
    <col min="11" max="11" width="11.28125" style="0" customWidth="1"/>
    <col min="12" max="12" width="0.2890625" style="0" hidden="1" customWidth="1"/>
    <col min="13" max="13" width="11.140625" style="0" customWidth="1"/>
    <col min="14" max="14" width="11.00390625" style="0" customWidth="1"/>
    <col min="15" max="15" width="12.421875" style="0" customWidth="1"/>
    <col min="16" max="16" width="10.57421875" style="0" customWidth="1"/>
    <col min="17" max="17" width="10.8515625" style="0" customWidth="1"/>
    <col min="18" max="18" width="19.140625" style="0" hidden="1" customWidth="1"/>
    <col min="19" max="19" width="9.140625" style="0" hidden="1" customWidth="1"/>
    <col min="20" max="21" width="0.13671875" style="0" hidden="1" customWidth="1"/>
  </cols>
  <sheetData>
    <row r="1" spans="1:21" ht="12.75">
      <c r="A1" s="170" t="s">
        <v>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"/>
    </row>
    <row r="2" spans="1:21" ht="12.75">
      <c r="A2" s="185" t="s">
        <v>250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2"/>
    </row>
    <row r="3" spans="1:21" ht="12.7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2"/>
    </row>
    <row r="5" spans="1:18" s="4" customFormat="1" ht="92.25" customHeight="1">
      <c r="A5" s="186" t="s">
        <v>5</v>
      </c>
      <c r="B5" s="186"/>
      <c r="C5" s="187" t="s">
        <v>31</v>
      </c>
      <c r="D5" s="187"/>
      <c r="E5" s="187"/>
      <c r="F5" s="187"/>
      <c r="G5" s="21" t="s">
        <v>241</v>
      </c>
      <c r="H5" s="21" t="s">
        <v>231</v>
      </c>
      <c r="I5" s="21" t="s">
        <v>232</v>
      </c>
      <c r="J5" s="79" t="s">
        <v>198</v>
      </c>
      <c r="K5" s="80" t="s">
        <v>217</v>
      </c>
      <c r="L5" s="22"/>
      <c r="M5" s="79" t="s">
        <v>194</v>
      </c>
      <c r="N5" s="79" t="s">
        <v>195</v>
      </c>
      <c r="O5" s="79" t="s">
        <v>196</v>
      </c>
      <c r="P5" s="21" t="s">
        <v>234</v>
      </c>
      <c r="Q5" s="21" t="s">
        <v>235</v>
      </c>
      <c r="R5" s="3" t="s">
        <v>0</v>
      </c>
    </row>
    <row r="6" spans="1:17" s="4" customFormat="1" ht="12.75">
      <c r="A6" s="188">
        <v>6</v>
      </c>
      <c r="B6" s="188"/>
      <c r="C6" s="188" t="s">
        <v>12</v>
      </c>
      <c r="D6" s="188"/>
      <c r="E6" s="188"/>
      <c r="F6" s="188"/>
      <c r="G6" s="97">
        <f>SUM(G7+G18+G27+G33+G37+G48)</f>
        <v>18878501</v>
      </c>
      <c r="H6" s="98">
        <f aca="true" t="shared" si="0" ref="H6:Q6">SUM(H7+H18+H27+H33+H37+H48)</f>
        <v>16208510</v>
      </c>
      <c r="I6" s="98">
        <f t="shared" si="0"/>
        <v>14750501</v>
      </c>
      <c r="J6" s="98">
        <f t="shared" si="0"/>
        <v>8359491</v>
      </c>
      <c r="K6" s="98">
        <f t="shared" si="0"/>
        <v>715000</v>
      </c>
      <c r="L6" s="98">
        <f t="shared" si="0"/>
        <v>0</v>
      </c>
      <c r="M6" s="98">
        <f t="shared" si="0"/>
        <v>820000</v>
      </c>
      <c r="N6" s="98">
        <f t="shared" si="0"/>
        <v>4831010</v>
      </c>
      <c r="O6" s="98">
        <f t="shared" si="0"/>
        <v>25000</v>
      </c>
      <c r="P6" s="98">
        <f t="shared" si="0"/>
        <v>15099350</v>
      </c>
      <c r="Q6" s="98">
        <f t="shared" si="0"/>
        <v>15306010</v>
      </c>
    </row>
    <row r="7" spans="1:17" s="4" customFormat="1" ht="38.25" customHeight="1">
      <c r="A7" s="178">
        <v>63</v>
      </c>
      <c r="B7" s="178"/>
      <c r="C7" s="177" t="s">
        <v>90</v>
      </c>
      <c r="D7" s="177"/>
      <c r="E7" s="177"/>
      <c r="F7" s="177"/>
      <c r="G7" s="92">
        <f>SUM(G8+G11+G15)</f>
        <v>884356</v>
      </c>
      <c r="H7" s="92">
        <f>SUM(H8+H11+H15)</f>
        <v>887000</v>
      </c>
      <c r="I7" s="92">
        <f>SUM(I8+I11+I15)</f>
        <v>820000</v>
      </c>
      <c r="J7" s="92">
        <f aca="true" t="shared" si="1" ref="J7:Q7">SUM(J8+J11)</f>
        <v>0</v>
      </c>
      <c r="K7" s="92">
        <f t="shared" si="1"/>
        <v>0</v>
      </c>
      <c r="L7" s="92">
        <f t="shared" si="1"/>
        <v>0</v>
      </c>
      <c r="M7" s="92">
        <f>SUM(M8+M11+M15)</f>
        <v>820000</v>
      </c>
      <c r="N7" s="92">
        <f t="shared" si="1"/>
        <v>0</v>
      </c>
      <c r="O7" s="92">
        <f t="shared" si="1"/>
        <v>0</v>
      </c>
      <c r="P7" s="92">
        <f t="shared" si="1"/>
        <v>720000</v>
      </c>
      <c r="Q7" s="92">
        <f t="shared" si="1"/>
        <v>720000</v>
      </c>
    </row>
    <row r="8" spans="1:17" s="4" customFormat="1" ht="28.5" customHeight="1">
      <c r="A8" s="90">
        <v>634</v>
      </c>
      <c r="B8" s="90"/>
      <c r="C8" s="177" t="s">
        <v>176</v>
      </c>
      <c r="D8" s="177"/>
      <c r="E8" s="177"/>
      <c r="F8" s="91"/>
      <c r="G8" s="92">
        <f>SUM(G9)</f>
        <v>607735</v>
      </c>
      <c r="H8" s="92">
        <f>SUM(H9)</f>
        <v>600000</v>
      </c>
      <c r="I8" s="92">
        <f aca="true" t="shared" si="2" ref="I8:Q8">SUM(I9)</f>
        <v>600000</v>
      </c>
      <c r="J8" s="92">
        <f t="shared" si="2"/>
        <v>0</v>
      </c>
      <c r="K8" s="92">
        <f t="shared" si="2"/>
        <v>0</v>
      </c>
      <c r="L8" s="92">
        <f t="shared" si="2"/>
        <v>0</v>
      </c>
      <c r="M8" s="92">
        <f t="shared" si="2"/>
        <v>600000</v>
      </c>
      <c r="N8" s="92">
        <f t="shared" si="2"/>
        <v>0</v>
      </c>
      <c r="O8" s="92">
        <f t="shared" si="2"/>
        <v>0</v>
      </c>
      <c r="P8" s="92">
        <f t="shared" si="2"/>
        <v>500000</v>
      </c>
      <c r="Q8" s="92">
        <f t="shared" si="2"/>
        <v>500000</v>
      </c>
    </row>
    <row r="9" spans="1:17" s="4" customFormat="1" ht="30" customHeight="1">
      <c r="A9" s="90">
        <v>6341</v>
      </c>
      <c r="B9" s="90"/>
      <c r="C9" s="177" t="s">
        <v>177</v>
      </c>
      <c r="D9" s="177"/>
      <c r="E9" s="177"/>
      <c r="F9" s="91"/>
      <c r="G9" s="92">
        <f>SUM(G10)</f>
        <v>607735</v>
      </c>
      <c r="H9" s="92">
        <f>SUM(H10)</f>
        <v>600000</v>
      </c>
      <c r="I9" s="92">
        <f aca="true" t="shared" si="3" ref="I9:Q9">SUM(I10)</f>
        <v>600000</v>
      </c>
      <c r="J9" s="92">
        <f t="shared" si="3"/>
        <v>0</v>
      </c>
      <c r="K9" s="92">
        <f t="shared" si="3"/>
        <v>0</v>
      </c>
      <c r="L9" s="92">
        <f t="shared" si="3"/>
        <v>0</v>
      </c>
      <c r="M9" s="92">
        <f t="shared" si="3"/>
        <v>600000</v>
      </c>
      <c r="N9" s="92">
        <f t="shared" si="3"/>
        <v>0</v>
      </c>
      <c r="O9" s="92">
        <f t="shared" si="3"/>
        <v>0</v>
      </c>
      <c r="P9" s="92">
        <f t="shared" si="3"/>
        <v>500000</v>
      </c>
      <c r="Q9" s="92">
        <f t="shared" si="3"/>
        <v>500000</v>
      </c>
    </row>
    <row r="10" spans="1:17" s="6" customFormat="1" ht="30" customHeight="1">
      <c r="A10" s="93">
        <v>63414</v>
      </c>
      <c r="B10" s="93"/>
      <c r="C10" s="181" t="s">
        <v>177</v>
      </c>
      <c r="D10" s="181"/>
      <c r="E10" s="181"/>
      <c r="F10" s="94"/>
      <c r="G10" s="95">
        <v>607735</v>
      </c>
      <c r="H10" s="95">
        <v>600000</v>
      </c>
      <c r="I10" s="68">
        <v>600000</v>
      </c>
      <c r="J10" s="68">
        <v>0</v>
      </c>
      <c r="K10" s="68">
        <v>0</v>
      </c>
      <c r="L10" s="68"/>
      <c r="M10" s="68">
        <v>600000</v>
      </c>
      <c r="N10" s="68">
        <v>0</v>
      </c>
      <c r="O10" s="68">
        <v>0</v>
      </c>
      <c r="P10" s="68">
        <v>500000</v>
      </c>
      <c r="Q10" s="68">
        <v>500000</v>
      </c>
    </row>
    <row r="11" spans="1:17" s="4" customFormat="1" ht="38.25" customHeight="1">
      <c r="A11" s="178">
        <v>636</v>
      </c>
      <c r="B11" s="178"/>
      <c r="C11" s="180" t="s">
        <v>91</v>
      </c>
      <c r="D11" s="180"/>
      <c r="E11" s="180"/>
      <c r="F11" s="180"/>
      <c r="G11" s="96">
        <f>SUM(G12)</f>
        <v>220000</v>
      </c>
      <c r="H11" s="96">
        <f>SUM(H12)</f>
        <v>287000</v>
      </c>
      <c r="I11" s="96">
        <f aca="true" t="shared" si="4" ref="I11:Q11">SUM(I12)</f>
        <v>220000</v>
      </c>
      <c r="J11" s="96">
        <f t="shared" si="4"/>
        <v>0</v>
      </c>
      <c r="K11" s="96">
        <f t="shared" si="4"/>
        <v>0</v>
      </c>
      <c r="L11" s="96">
        <f t="shared" si="4"/>
        <v>0</v>
      </c>
      <c r="M11" s="96">
        <f t="shared" si="4"/>
        <v>220000</v>
      </c>
      <c r="N11" s="96">
        <f t="shared" si="4"/>
        <v>0</v>
      </c>
      <c r="O11" s="96">
        <f t="shared" si="4"/>
        <v>0</v>
      </c>
      <c r="P11" s="96">
        <f t="shared" si="4"/>
        <v>220000</v>
      </c>
      <c r="Q11" s="96">
        <f t="shared" si="4"/>
        <v>220000</v>
      </c>
    </row>
    <row r="12" spans="1:17" s="4" customFormat="1" ht="39" customHeight="1">
      <c r="A12" s="178">
        <v>6361</v>
      </c>
      <c r="B12" s="178"/>
      <c r="C12" s="177" t="s">
        <v>93</v>
      </c>
      <c r="D12" s="177"/>
      <c r="E12" s="177"/>
      <c r="F12" s="177"/>
      <c r="G12" s="92">
        <f>SUM(G13:G14)</f>
        <v>220000</v>
      </c>
      <c r="H12" s="92">
        <f>SUM(H13:H14)</f>
        <v>287000</v>
      </c>
      <c r="I12" s="92">
        <f>SUM(I13:I14)</f>
        <v>220000</v>
      </c>
      <c r="J12" s="92">
        <f aca="true" t="shared" si="5" ref="J12:Q12">SUM(J13:J14)</f>
        <v>0</v>
      </c>
      <c r="K12" s="92">
        <f t="shared" si="5"/>
        <v>0</v>
      </c>
      <c r="L12" s="92">
        <f t="shared" si="5"/>
        <v>0</v>
      </c>
      <c r="M12" s="92">
        <f t="shared" si="5"/>
        <v>220000</v>
      </c>
      <c r="N12" s="92">
        <f t="shared" si="5"/>
        <v>0</v>
      </c>
      <c r="O12" s="92">
        <f t="shared" si="5"/>
        <v>0</v>
      </c>
      <c r="P12" s="92">
        <f t="shared" si="5"/>
        <v>220000</v>
      </c>
      <c r="Q12" s="92">
        <f t="shared" si="5"/>
        <v>220000</v>
      </c>
    </row>
    <row r="13" spans="1:17" s="4" customFormat="1" ht="50.25" customHeight="1">
      <c r="A13" s="179">
        <v>63612</v>
      </c>
      <c r="B13" s="179"/>
      <c r="C13" s="181" t="s">
        <v>169</v>
      </c>
      <c r="D13" s="181"/>
      <c r="E13" s="181"/>
      <c r="F13" s="181"/>
      <c r="G13" s="95">
        <v>220000</v>
      </c>
      <c r="H13" s="95">
        <v>287000</v>
      </c>
      <c r="I13" s="68">
        <v>220000</v>
      </c>
      <c r="J13" s="68">
        <v>0</v>
      </c>
      <c r="K13" s="68">
        <v>0</v>
      </c>
      <c r="L13" s="68"/>
      <c r="M13" s="68">
        <v>220000</v>
      </c>
      <c r="N13" s="68">
        <v>0</v>
      </c>
      <c r="O13" s="68">
        <v>0</v>
      </c>
      <c r="P13" s="68">
        <v>220000</v>
      </c>
      <c r="Q13" s="68">
        <v>220000</v>
      </c>
    </row>
    <row r="14" spans="1:17" s="4" customFormat="1" ht="36.75" customHeight="1">
      <c r="A14" s="179">
        <v>63613</v>
      </c>
      <c r="B14" s="179"/>
      <c r="C14" s="181" t="s">
        <v>168</v>
      </c>
      <c r="D14" s="181"/>
      <c r="E14" s="181"/>
      <c r="F14" s="181"/>
      <c r="G14" s="95">
        <v>0</v>
      </c>
      <c r="H14" s="95">
        <v>0</v>
      </c>
      <c r="I14" s="68">
        <v>0</v>
      </c>
      <c r="J14" s="68">
        <v>0</v>
      </c>
      <c r="K14" s="68">
        <v>0</v>
      </c>
      <c r="L14" s="68"/>
      <c r="M14" s="68">
        <v>0</v>
      </c>
      <c r="N14" s="68">
        <v>0</v>
      </c>
      <c r="O14" s="68">
        <v>0</v>
      </c>
      <c r="P14" s="68">
        <v>0</v>
      </c>
      <c r="Q14" s="68">
        <v>0</v>
      </c>
    </row>
    <row r="15" spans="1:17" s="4" customFormat="1" ht="36.75" customHeight="1">
      <c r="A15" s="90">
        <v>638</v>
      </c>
      <c r="B15" s="90"/>
      <c r="C15" s="177" t="s">
        <v>206</v>
      </c>
      <c r="D15" s="177"/>
      <c r="E15" s="177"/>
      <c r="F15" s="91"/>
      <c r="G15" s="92">
        <f>SUM(G16)</f>
        <v>56621</v>
      </c>
      <c r="H15" s="92">
        <f>SUM(H16)</f>
        <v>0</v>
      </c>
      <c r="I15" s="92">
        <f aca="true" t="shared" si="6" ref="I15:Q15">SUM(I16)</f>
        <v>0</v>
      </c>
      <c r="J15" s="92">
        <f t="shared" si="6"/>
        <v>0</v>
      </c>
      <c r="K15" s="92">
        <f t="shared" si="6"/>
        <v>0</v>
      </c>
      <c r="L15" s="92">
        <f t="shared" si="6"/>
        <v>0</v>
      </c>
      <c r="M15" s="92">
        <f t="shared" si="6"/>
        <v>0</v>
      </c>
      <c r="N15" s="92">
        <f t="shared" si="6"/>
        <v>0</v>
      </c>
      <c r="O15" s="92">
        <f t="shared" si="6"/>
        <v>0</v>
      </c>
      <c r="P15" s="92">
        <f t="shared" si="6"/>
        <v>0</v>
      </c>
      <c r="Q15" s="92">
        <f t="shared" si="6"/>
        <v>0</v>
      </c>
    </row>
    <row r="16" spans="1:17" s="4" customFormat="1" ht="36.75" customHeight="1">
      <c r="A16" s="90">
        <v>6381</v>
      </c>
      <c r="B16" s="90"/>
      <c r="C16" s="177" t="s">
        <v>207</v>
      </c>
      <c r="D16" s="177"/>
      <c r="E16" s="177"/>
      <c r="F16" s="91"/>
      <c r="G16" s="92">
        <f>SUM(G17)</f>
        <v>56621</v>
      </c>
      <c r="H16" s="92">
        <f>SUM(H17)</f>
        <v>0</v>
      </c>
      <c r="I16" s="92">
        <f aca="true" t="shared" si="7" ref="I16:Q16">SUM(I17)</f>
        <v>0</v>
      </c>
      <c r="J16" s="92">
        <f t="shared" si="7"/>
        <v>0</v>
      </c>
      <c r="K16" s="92">
        <f t="shared" si="7"/>
        <v>0</v>
      </c>
      <c r="L16" s="92">
        <f t="shared" si="7"/>
        <v>0</v>
      </c>
      <c r="M16" s="92">
        <f t="shared" si="7"/>
        <v>0</v>
      </c>
      <c r="N16" s="92">
        <f t="shared" si="7"/>
        <v>0</v>
      </c>
      <c r="O16" s="92">
        <f t="shared" si="7"/>
        <v>0</v>
      </c>
      <c r="P16" s="92">
        <f t="shared" si="7"/>
        <v>0</v>
      </c>
      <c r="Q16" s="92">
        <f t="shared" si="7"/>
        <v>0</v>
      </c>
    </row>
    <row r="17" spans="1:17" s="4" customFormat="1" ht="36.75" customHeight="1">
      <c r="A17" s="93">
        <v>63811</v>
      </c>
      <c r="B17" s="93"/>
      <c r="C17" s="181" t="s">
        <v>208</v>
      </c>
      <c r="D17" s="181"/>
      <c r="E17" s="181"/>
      <c r="F17" s="94"/>
      <c r="G17" s="95">
        <v>56621</v>
      </c>
      <c r="H17" s="95">
        <v>0</v>
      </c>
      <c r="I17" s="68">
        <v>0</v>
      </c>
      <c r="J17" s="68">
        <v>0</v>
      </c>
      <c r="K17" s="68">
        <v>0</v>
      </c>
      <c r="L17" s="68"/>
      <c r="M17" s="68">
        <v>0</v>
      </c>
      <c r="N17" s="68">
        <v>0</v>
      </c>
      <c r="O17" s="68">
        <v>0</v>
      </c>
      <c r="P17" s="68">
        <v>0</v>
      </c>
      <c r="Q17" s="68">
        <v>0</v>
      </c>
    </row>
    <row r="18" spans="1:17" s="4" customFormat="1" ht="12.75">
      <c r="A18" s="175">
        <v>64</v>
      </c>
      <c r="B18" s="175"/>
      <c r="C18" s="175" t="s">
        <v>13</v>
      </c>
      <c r="D18" s="175"/>
      <c r="E18" s="175"/>
      <c r="F18" s="175"/>
      <c r="G18" s="69">
        <f>SUM(G19)</f>
        <v>218</v>
      </c>
      <c r="H18" s="69">
        <f>SUM(H19)</f>
        <v>1510</v>
      </c>
      <c r="I18" s="69">
        <f aca="true" t="shared" si="8" ref="I18:Q18">SUM(I19)</f>
        <v>1010</v>
      </c>
      <c r="J18" s="69">
        <f t="shared" si="8"/>
        <v>0</v>
      </c>
      <c r="K18" s="69">
        <f t="shared" si="8"/>
        <v>0</v>
      </c>
      <c r="L18" s="69">
        <f t="shared" si="8"/>
        <v>0</v>
      </c>
      <c r="M18" s="69">
        <f t="shared" si="8"/>
        <v>0</v>
      </c>
      <c r="N18" s="69">
        <f t="shared" si="8"/>
        <v>1010</v>
      </c>
      <c r="O18" s="69">
        <f t="shared" si="8"/>
        <v>0</v>
      </c>
      <c r="P18" s="69">
        <f t="shared" si="8"/>
        <v>1010</v>
      </c>
      <c r="Q18" s="69">
        <f t="shared" si="8"/>
        <v>1010</v>
      </c>
    </row>
    <row r="19" spans="1:17" s="9" customFormat="1" ht="12.75">
      <c r="A19" s="184">
        <v>641</v>
      </c>
      <c r="B19" s="184"/>
      <c r="C19" s="184" t="s">
        <v>6</v>
      </c>
      <c r="D19" s="184"/>
      <c r="E19" s="184"/>
      <c r="F19" s="184"/>
      <c r="G19" s="70">
        <f>SUM(G20+G23+G25)</f>
        <v>218</v>
      </c>
      <c r="H19" s="70">
        <f>SUM(H20+H23+H25)</f>
        <v>1510</v>
      </c>
      <c r="I19" s="70">
        <f aca="true" t="shared" si="9" ref="I19:Q19">SUM(I20+I23+I25)</f>
        <v>1010</v>
      </c>
      <c r="J19" s="70">
        <f t="shared" si="9"/>
        <v>0</v>
      </c>
      <c r="K19" s="70">
        <f t="shared" si="9"/>
        <v>0</v>
      </c>
      <c r="L19" s="70">
        <f t="shared" si="9"/>
        <v>0</v>
      </c>
      <c r="M19" s="70">
        <f t="shared" si="9"/>
        <v>0</v>
      </c>
      <c r="N19" s="70">
        <f t="shared" si="9"/>
        <v>1010</v>
      </c>
      <c r="O19" s="70">
        <f t="shared" si="9"/>
        <v>0</v>
      </c>
      <c r="P19" s="70">
        <f t="shared" si="9"/>
        <v>1010</v>
      </c>
      <c r="Q19" s="70">
        <f t="shared" si="9"/>
        <v>1010</v>
      </c>
    </row>
    <row r="20" spans="1:17" s="4" customFormat="1" ht="26.25" customHeight="1">
      <c r="A20" s="175">
        <v>6413</v>
      </c>
      <c r="B20" s="175"/>
      <c r="C20" s="173" t="s">
        <v>7</v>
      </c>
      <c r="D20" s="173"/>
      <c r="E20" s="173"/>
      <c r="F20" s="173"/>
      <c r="G20" s="71">
        <f>SUM(G21:G22)</f>
        <v>94</v>
      </c>
      <c r="H20" s="71">
        <f>SUM(H21:H22)</f>
        <v>10</v>
      </c>
      <c r="I20" s="71">
        <f aca="true" t="shared" si="10" ref="I20:Q20">SUM(I21:I22)</f>
        <v>10</v>
      </c>
      <c r="J20" s="71">
        <f t="shared" si="10"/>
        <v>0</v>
      </c>
      <c r="K20" s="71">
        <f t="shared" si="10"/>
        <v>0</v>
      </c>
      <c r="L20" s="71">
        <f t="shared" si="10"/>
        <v>0</v>
      </c>
      <c r="M20" s="71">
        <f t="shared" si="10"/>
        <v>0</v>
      </c>
      <c r="N20" s="71">
        <f t="shared" si="10"/>
        <v>10</v>
      </c>
      <c r="O20" s="71">
        <f t="shared" si="10"/>
        <v>0</v>
      </c>
      <c r="P20" s="71">
        <f t="shared" si="10"/>
        <v>10</v>
      </c>
      <c r="Q20" s="71">
        <f t="shared" si="10"/>
        <v>10</v>
      </c>
    </row>
    <row r="21" spans="1:17" ht="12.75">
      <c r="A21" s="174">
        <v>64131</v>
      </c>
      <c r="B21" s="174"/>
      <c r="C21" s="174" t="s">
        <v>8</v>
      </c>
      <c r="D21" s="174"/>
      <c r="E21" s="174"/>
      <c r="F21" s="174"/>
      <c r="G21" s="72">
        <v>0</v>
      </c>
      <c r="H21" s="72">
        <v>0</v>
      </c>
      <c r="I21" s="73">
        <f>SUM(J21:O21)</f>
        <v>0</v>
      </c>
      <c r="J21" s="73">
        <v>0</v>
      </c>
      <c r="K21" s="73">
        <v>0</v>
      </c>
      <c r="L21" s="73"/>
      <c r="M21" s="73">
        <v>0</v>
      </c>
      <c r="N21" s="73">
        <v>0</v>
      </c>
      <c r="O21" s="73">
        <v>0</v>
      </c>
      <c r="P21" s="73">
        <v>0</v>
      </c>
      <c r="Q21" s="73">
        <v>0</v>
      </c>
    </row>
    <row r="22" spans="1:17" ht="12.75">
      <c r="A22" s="174">
        <v>64132</v>
      </c>
      <c r="B22" s="174"/>
      <c r="C22" s="174" t="s">
        <v>9</v>
      </c>
      <c r="D22" s="174"/>
      <c r="E22" s="174"/>
      <c r="F22" s="174"/>
      <c r="G22" s="72">
        <v>94</v>
      </c>
      <c r="H22" s="72">
        <v>10</v>
      </c>
      <c r="I22" s="73">
        <v>10</v>
      </c>
      <c r="J22" s="73">
        <v>0</v>
      </c>
      <c r="K22" s="73">
        <v>0</v>
      </c>
      <c r="L22" s="73"/>
      <c r="M22" s="73">
        <v>0</v>
      </c>
      <c r="N22" s="73">
        <v>10</v>
      </c>
      <c r="O22" s="73">
        <v>0</v>
      </c>
      <c r="P22" s="73">
        <v>10</v>
      </c>
      <c r="Q22" s="73">
        <v>10</v>
      </c>
    </row>
    <row r="23" spans="1:17" s="4" customFormat="1" ht="12.75">
      <c r="A23" s="175">
        <v>6414</v>
      </c>
      <c r="B23" s="175"/>
      <c r="C23" s="175" t="s">
        <v>10</v>
      </c>
      <c r="D23" s="175"/>
      <c r="E23" s="175"/>
      <c r="F23" s="175"/>
      <c r="G23" s="69">
        <f>SUM(G24)</f>
        <v>0</v>
      </c>
      <c r="H23" s="69">
        <f>SUM(H24)</f>
        <v>1000</v>
      </c>
      <c r="I23" s="69">
        <f aca="true" t="shared" si="11" ref="I23:Q23">SUM(I24)</f>
        <v>1000</v>
      </c>
      <c r="J23" s="69">
        <f t="shared" si="11"/>
        <v>0</v>
      </c>
      <c r="K23" s="69">
        <f t="shared" si="11"/>
        <v>0</v>
      </c>
      <c r="L23" s="69">
        <f t="shared" si="11"/>
        <v>0</v>
      </c>
      <c r="M23" s="69">
        <f t="shared" si="11"/>
        <v>0</v>
      </c>
      <c r="N23" s="69">
        <f t="shared" si="11"/>
        <v>1000</v>
      </c>
      <c r="O23" s="69">
        <f t="shared" si="11"/>
        <v>0</v>
      </c>
      <c r="P23" s="69">
        <f t="shared" si="11"/>
        <v>1000</v>
      </c>
      <c r="Q23" s="69">
        <f t="shared" si="11"/>
        <v>1000</v>
      </c>
    </row>
    <row r="24" spans="1:17" ht="28.5" customHeight="1">
      <c r="A24" s="174">
        <v>64143</v>
      </c>
      <c r="B24" s="174"/>
      <c r="C24" s="171" t="s">
        <v>11</v>
      </c>
      <c r="D24" s="171"/>
      <c r="E24" s="171"/>
      <c r="F24" s="171"/>
      <c r="G24" s="74">
        <v>0</v>
      </c>
      <c r="H24" s="74">
        <v>1000</v>
      </c>
      <c r="I24" s="73">
        <v>1000</v>
      </c>
      <c r="J24" s="73">
        <v>0</v>
      </c>
      <c r="K24" s="73">
        <v>0</v>
      </c>
      <c r="L24" s="73"/>
      <c r="M24" s="73">
        <v>0</v>
      </c>
      <c r="N24" s="73">
        <v>1000</v>
      </c>
      <c r="O24" s="73">
        <v>0</v>
      </c>
      <c r="P24" s="73">
        <v>1000</v>
      </c>
      <c r="Q24" s="73">
        <v>1000</v>
      </c>
    </row>
    <row r="25" spans="1:17" s="4" customFormat="1" ht="28.5" customHeight="1">
      <c r="A25" s="20">
        <v>6415</v>
      </c>
      <c r="B25" s="20"/>
      <c r="C25" s="173" t="s">
        <v>190</v>
      </c>
      <c r="D25" s="173"/>
      <c r="E25" s="173"/>
      <c r="F25" s="31"/>
      <c r="G25" s="71">
        <f>SUM(G26)</f>
        <v>124</v>
      </c>
      <c r="H25" s="71">
        <f>SUM(H26)</f>
        <v>500</v>
      </c>
      <c r="I25" s="71">
        <f aca="true" t="shared" si="12" ref="I25:Q25">SUM(I26)</f>
        <v>0</v>
      </c>
      <c r="J25" s="71">
        <f t="shared" si="12"/>
        <v>0</v>
      </c>
      <c r="K25" s="71">
        <f t="shared" si="12"/>
        <v>0</v>
      </c>
      <c r="L25" s="71">
        <f t="shared" si="12"/>
        <v>0</v>
      </c>
      <c r="M25" s="71">
        <f t="shared" si="12"/>
        <v>0</v>
      </c>
      <c r="N25" s="71">
        <f t="shared" si="12"/>
        <v>0</v>
      </c>
      <c r="O25" s="71">
        <f t="shared" si="12"/>
        <v>0</v>
      </c>
      <c r="P25" s="71">
        <f t="shared" si="12"/>
        <v>0</v>
      </c>
      <c r="Q25" s="71">
        <f t="shared" si="12"/>
        <v>0</v>
      </c>
    </row>
    <row r="26" spans="1:17" s="6" customFormat="1" ht="28.5" customHeight="1">
      <c r="A26" s="18">
        <v>64151</v>
      </c>
      <c r="B26" s="18"/>
      <c r="C26" s="171" t="s">
        <v>190</v>
      </c>
      <c r="D26" s="171"/>
      <c r="E26" s="171"/>
      <c r="F26" s="19"/>
      <c r="G26" s="74">
        <v>124</v>
      </c>
      <c r="H26" s="74">
        <v>500</v>
      </c>
      <c r="I26" s="73">
        <v>0</v>
      </c>
      <c r="J26" s="73">
        <v>0</v>
      </c>
      <c r="K26" s="73">
        <v>0</v>
      </c>
      <c r="L26" s="73"/>
      <c r="M26" s="73">
        <v>0</v>
      </c>
      <c r="N26" s="73">
        <v>0</v>
      </c>
      <c r="O26" s="73">
        <v>0</v>
      </c>
      <c r="P26" s="73">
        <v>0</v>
      </c>
      <c r="Q26" s="73">
        <v>0</v>
      </c>
    </row>
    <row r="27" spans="1:17" s="4" customFormat="1" ht="37.5" customHeight="1">
      <c r="A27" s="175">
        <v>65</v>
      </c>
      <c r="B27" s="175"/>
      <c r="C27" s="173" t="s">
        <v>14</v>
      </c>
      <c r="D27" s="173"/>
      <c r="E27" s="173"/>
      <c r="F27" s="173"/>
      <c r="G27" s="71">
        <f>SUM(G28)</f>
        <v>431866</v>
      </c>
      <c r="H27" s="71">
        <f>SUM(H28)</f>
        <v>575000</v>
      </c>
      <c r="I27" s="71">
        <f aca="true" t="shared" si="13" ref="I27:Q28">SUM(I28)</f>
        <v>625000</v>
      </c>
      <c r="J27" s="71">
        <f t="shared" si="13"/>
        <v>600000</v>
      </c>
      <c r="K27" s="71">
        <f t="shared" si="13"/>
        <v>0</v>
      </c>
      <c r="L27" s="71">
        <f t="shared" si="13"/>
        <v>0</v>
      </c>
      <c r="M27" s="71">
        <f t="shared" si="13"/>
        <v>0</v>
      </c>
      <c r="N27" s="71">
        <f t="shared" si="13"/>
        <v>0</v>
      </c>
      <c r="O27" s="71">
        <f t="shared" si="13"/>
        <v>25000</v>
      </c>
      <c r="P27" s="71">
        <f t="shared" si="13"/>
        <v>625000</v>
      </c>
      <c r="Q27" s="71">
        <f t="shared" si="13"/>
        <v>625000</v>
      </c>
    </row>
    <row r="28" spans="1:17" s="9" customFormat="1" ht="12.75">
      <c r="A28" s="184">
        <v>652</v>
      </c>
      <c r="B28" s="184"/>
      <c r="C28" s="184" t="s">
        <v>15</v>
      </c>
      <c r="D28" s="184"/>
      <c r="E28" s="184"/>
      <c r="F28" s="184"/>
      <c r="G28" s="70">
        <f>SUM(G29)</f>
        <v>431866</v>
      </c>
      <c r="H28" s="70">
        <f>SUM(H29)</f>
        <v>575000</v>
      </c>
      <c r="I28" s="70">
        <f t="shared" si="13"/>
        <v>625000</v>
      </c>
      <c r="J28" s="70">
        <f t="shared" si="13"/>
        <v>600000</v>
      </c>
      <c r="K28" s="70">
        <f t="shared" si="13"/>
        <v>0</v>
      </c>
      <c r="L28" s="70">
        <f t="shared" si="13"/>
        <v>0</v>
      </c>
      <c r="M28" s="70">
        <f t="shared" si="13"/>
        <v>0</v>
      </c>
      <c r="N28" s="70">
        <f t="shared" si="13"/>
        <v>0</v>
      </c>
      <c r="O28" s="70">
        <f t="shared" si="13"/>
        <v>25000</v>
      </c>
      <c r="P28" s="70">
        <f t="shared" si="13"/>
        <v>625000</v>
      </c>
      <c r="Q28" s="70">
        <f t="shared" si="13"/>
        <v>625000</v>
      </c>
    </row>
    <row r="29" spans="1:17" s="4" customFormat="1" ht="12.75">
      <c r="A29" s="175">
        <v>6526</v>
      </c>
      <c r="B29" s="175"/>
      <c r="C29" s="175" t="s">
        <v>16</v>
      </c>
      <c r="D29" s="175"/>
      <c r="E29" s="175"/>
      <c r="F29" s="175"/>
      <c r="G29" s="69">
        <f>SUM(G30:G32)</f>
        <v>431866</v>
      </c>
      <c r="H29" s="69">
        <f>SUM(H30:H32)</f>
        <v>575000</v>
      </c>
      <c r="I29" s="69">
        <f aca="true" t="shared" si="14" ref="I29:Q29">SUM(I30:I32)</f>
        <v>625000</v>
      </c>
      <c r="J29" s="69">
        <f t="shared" si="14"/>
        <v>600000</v>
      </c>
      <c r="K29" s="69">
        <f t="shared" si="14"/>
        <v>0</v>
      </c>
      <c r="L29" s="69">
        <f t="shared" si="14"/>
        <v>0</v>
      </c>
      <c r="M29" s="69">
        <f t="shared" si="14"/>
        <v>0</v>
      </c>
      <c r="N29" s="69">
        <f t="shared" si="14"/>
        <v>0</v>
      </c>
      <c r="O29" s="69">
        <f t="shared" si="14"/>
        <v>25000</v>
      </c>
      <c r="P29" s="69">
        <f t="shared" si="14"/>
        <v>625000</v>
      </c>
      <c r="Q29" s="69">
        <f t="shared" si="14"/>
        <v>625000</v>
      </c>
    </row>
    <row r="30" spans="1:17" ht="26.25" customHeight="1">
      <c r="A30" s="174">
        <v>65264</v>
      </c>
      <c r="B30" s="174"/>
      <c r="C30" s="171" t="s">
        <v>17</v>
      </c>
      <c r="D30" s="171"/>
      <c r="E30" s="171"/>
      <c r="F30" s="171"/>
      <c r="G30" s="74">
        <v>431866</v>
      </c>
      <c r="H30" s="74">
        <v>550000</v>
      </c>
      <c r="I30" s="73">
        <v>600000</v>
      </c>
      <c r="J30" s="73">
        <v>600000</v>
      </c>
      <c r="K30" s="73">
        <v>0</v>
      </c>
      <c r="L30" s="73"/>
      <c r="M30" s="73">
        <v>0</v>
      </c>
      <c r="N30" s="73">
        <v>0</v>
      </c>
      <c r="O30" s="73">
        <v>0</v>
      </c>
      <c r="P30" s="73">
        <v>600000</v>
      </c>
      <c r="Q30" s="73">
        <v>600000</v>
      </c>
    </row>
    <row r="31" spans="1:17" ht="26.25" customHeight="1">
      <c r="A31" s="174">
        <v>65267</v>
      </c>
      <c r="B31" s="174"/>
      <c r="C31" s="171" t="s">
        <v>163</v>
      </c>
      <c r="D31" s="171"/>
      <c r="E31" s="171"/>
      <c r="F31" s="171"/>
      <c r="G31" s="74">
        <v>0</v>
      </c>
      <c r="H31" s="74">
        <v>25000</v>
      </c>
      <c r="I31" s="73">
        <v>25000</v>
      </c>
      <c r="J31" s="73">
        <v>0</v>
      </c>
      <c r="K31" s="73">
        <v>0</v>
      </c>
      <c r="L31" s="73"/>
      <c r="M31" s="73">
        <v>0</v>
      </c>
      <c r="N31" s="73">
        <v>0</v>
      </c>
      <c r="O31" s="73">
        <v>25000</v>
      </c>
      <c r="P31" s="73">
        <v>25000</v>
      </c>
      <c r="Q31" s="73">
        <v>25000</v>
      </c>
    </row>
    <row r="32" spans="1:17" ht="12.75">
      <c r="A32" s="174">
        <v>65269</v>
      </c>
      <c r="B32" s="174"/>
      <c r="C32" s="174" t="s">
        <v>16</v>
      </c>
      <c r="D32" s="174"/>
      <c r="E32" s="174"/>
      <c r="F32" s="174"/>
      <c r="G32" s="72">
        <v>0</v>
      </c>
      <c r="H32" s="72">
        <v>0</v>
      </c>
      <c r="I32" s="73">
        <f>SUM(J32:O32)</f>
        <v>0</v>
      </c>
      <c r="J32" s="73">
        <v>0</v>
      </c>
      <c r="K32" s="73">
        <v>0</v>
      </c>
      <c r="L32" s="73"/>
      <c r="M32" s="73">
        <v>0</v>
      </c>
      <c r="N32" s="73">
        <v>0</v>
      </c>
      <c r="O32" s="73">
        <v>0</v>
      </c>
      <c r="P32" s="73">
        <v>0</v>
      </c>
      <c r="Q32" s="73">
        <v>0</v>
      </c>
    </row>
    <row r="33" spans="1:17" s="4" customFormat="1" ht="42" customHeight="1">
      <c r="A33" s="175">
        <v>66</v>
      </c>
      <c r="B33" s="175"/>
      <c r="C33" s="173" t="s">
        <v>32</v>
      </c>
      <c r="D33" s="173"/>
      <c r="E33" s="173"/>
      <c r="F33" s="173"/>
      <c r="G33" s="71">
        <f aca="true" t="shared" si="15" ref="G33:H35">SUM(G34)</f>
        <v>6385278</v>
      </c>
      <c r="H33" s="71">
        <f t="shared" si="15"/>
        <v>4600000</v>
      </c>
      <c r="I33" s="71">
        <f aca="true" t="shared" si="16" ref="I33:Q35">SUM(I34)</f>
        <v>4800000</v>
      </c>
      <c r="J33" s="71">
        <f t="shared" si="16"/>
        <v>0</v>
      </c>
      <c r="K33" s="71">
        <f t="shared" si="16"/>
        <v>0</v>
      </c>
      <c r="L33" s="71">
        <f t="shared" si="16"/>
        <v>0</v>
      </c>
      <c r="M33" s="71">
        <f t="shared" si="16"/>
        <v>0</v>
      </c>
      <c r="N33" s="71">
        <f t="shared" si="16"/>
        <v>4800000</v>
      </c>
      <c r="O33" s="71">
        <f t="shared" si="16"/>
        <v>0</v>
      </c>
      <c r="P33" s="71">
        <f t="shared" si="16"/>
        <v>5000000</v>
      </c>
      <c r="Q33" s="71">
        <f t="shared" si="16"/>
        <v>5200000</v>
      </c>
    </row>
    <row r="34" spans="1:17" s="9" customFormat="1" ht="25.5" customHeight="1">
      <c r="A34" s="184">
        <v>661</v>
      </c>
      <c r="B34" s="184"/>
      <c r="C34" s="183" t="s">
        <v>18</v>
      </c>
      <c r="D34" s="183"/>
      <c r="E34" s="183"/>
      <c r="F34" s="183"/>
      <c r="G34" s="76">
        <f t="shared" si="15"/>
        <v>6385278</v>
      </c>
      <c r="H34" s="76">
        <f t="shared" si="15"/>
        <v>4600000</v>
      </c>
      <c r="I34" s="76">
        <f t="shared" si="16"/>
        <v>4800000</v>
      </c>
      <c r="J34" s="76">
        <f t="shared" si="16"/>
        <v>0</v>
      </c>
      <c r="K34" s="76">
        <f t="shared" si="16"/>
        <v>0</v>
      </c>
      <c r="L34" s="76">
        <f t="shared" si="16"/>
        <v>0</v>
      </c>
      <c r="M34" s="76">
        <f t="shared" si="16"/>
        <v>0</v>
      </c>
      <c r="N34" s="76">
        <f t="shared" si="16"/>
        <v>4800000</v>
      </c>
      <c r="O34" s="76">
        <f t="shared" si="16"/>
        <v>0</v>
      </c>
      <c r="P34" s="76">
        <f t="shared" si="16"/>
        <v>5000000</v>
      </c>
      <c r="Q34" s="76">
        <f t="shared" si="16"/>
        <v>5200000</v>
      </c>
    </row>
    <row r="35" spans="1:17" s="4" customFormat="1" ht="12.75">
      <c r="A35" s="175">
        <v>6615</v>
      </c>
      <c r="B35" s="175"/>
      <c r="C35" s="175" t="s">
        <v>19</v>
      </c>
      <c r="D35" s="175"/>
      <c r="E35" s="175"/>
      <c r="F35" s="175"/>
      <c r="G35" s="69">
        <f t="shared" si="15"/>
        <v>6385278</v>
      </c>
      <c r="H35" s="69">
        <f t="shared" si="15"/>
        <v>4600000</v>
      </c>
      <c r="I35" s="69">
        <f t="shared" si="16"/>
        <v>4800000</v>
      </c>
      <c r="J35" s="69">
        <f t="shared" si="16"/>
        <v>0</v>
      </c>
      <c r="K35" s="69">
        <f t="shared" si="16"/>
        <v>0</v>
      </c>
      <c r="L35" s="69">
        <f t="shared" si="16"/>
        <v>0</v>
      </c>
      <c r="M35" s="69">
        <f t="shared" si="16"/>
        <v>0</v>
      </c>
      <c r="N35" s="69">
        <f t="shared" si="16"/>
        <v>4800000</v>
      </c>
      <c r="O35" s="69">
        <f t="shared" si="16"/>
        <v>0</v>
      </c>
      <c r="P35" s="69">
        <f t="shared" si="16"/>
        <v>5000000</v>
      </c>
      <c r="Q35" s="69">
        <f t="shared" si="16"/>
        <v>5200000</v>
      </c>
    </row>
    <row r="36" spans="1:17" ht="12.75">
      <c r="A36" s="174">
        <v>66151</v>
      </c>
      <c r="B36" s="174"/>
      <c r="C36" s="174" t="s">
        <v>19</v>
      </c>
      <c r="D36" s="174"/>
      <c r="E36" s="174"/>
      <c r="F36" s="174"/>
      <c r="G36" s="72">
        <v>6385278</v>
      </c>
      <c r="H36" s="72">
        <v>4600000</v>
      </c>
      <c r="I36" s="73">
        <v>4800000</v>
      </c>
      <c r="J36" s="73">
        <v>0</v>
      </c>
      <c r="K36" s="73">
        <v>0</v>
      </c>
      <c r="L36" s="73"/>
      <c r="M36" s="73">
        <v>0</v>
      </c>
      <c r="N36" s="73">
        <v>4800000</v>
      </c>
      <c r="O36" s="73">
        <v>0</v>
      </c>
      <c r="P36" s="73">
        <v>5000000</v>
      </c>
      <c r="Q36" s="73">
        <v>5200000</v>
      </c>
    </row>
    <row r="37" spans="1:17" s="4" customFormat="1" ht="38.25" customHeight="1">
      <c r="A37" s="175">
        <v>67</v>
      </c>
      <c r="B37" s="175"/>
      <c r="C37" s="173" t="s">
        <v>20</v>
      </c>
      <c r="D37" s="173"/>
      <c r="E37" s="173"/>
      <c r="F37" s="173"/>
      <c r="G37" s="71">
        <f>SUM(G38+G45)</f>
        <v>11159870</v>
      </c>
      <c r="H37" s="71">
        <f aca="true" t="shared" si="17" ref="H37:Q37">SUM(H38+H45)</f>
        <v>10125000</v>
      </c>
      <c r="I37" s="71">
        <f t="shared" si="17"/>
        <v>8474491</v>
      </c>
      <c r="J37" s="71">
        <f t="shared" si="17"/>
        <v>7759491</v>
      </c>
      <c r="K37" s="71">
        <f t="shared" si="17"/>
        <v>715000</v>
      </c>
      <c r="L37" s="71">
        <f t="shared" si="17"/>
        <v>0</v>
      </c>
      <c r="M37" s="71">
        <f t="shared" si="17"/>
        <v>0</v>
      </c>
      <c r="N37" s="71">
        <f t="shared" si="17"/>
        <v>0</v>
      </c>
      <c r="O37" s="71">
        <f t="shared" si="17"/>
        <v>0</v>
      </c>
      <c r="P37" s="71">
        <f t="shared" si="17"/>
        <v>8733340</v>
      </c>
      <c r="Q37" s="71">
        <f t="shared" si="17"/>
        <v>8740000</v>
      </c>
    </row>
    <row r="38" spans="1:17" s="9" customFormat="1" ht="36.75" customHeight="1">
      <c r="A38" s="184">
        <v>671</v>
      </c>
      <c r="B38" s="184"/>
      <c r="C38" s="183" t="s">
        <v>21</v>
      </c>
      <c r="D38" s="183"/>
      <c r="E38" s="183"/>
      <c r="F38" s="183"/>
      <c r="G38" s="76">
        <f>SUM(G39+G41+G43)</f>
        <v>1970967</v>
      </c>
      <c r="H38" s="76">
        <f>SUM(H39+H43+H41)</f>
        <v>825000</v>
      </c>
      <c r="I38" s="76">
        <f>SUM(I39+I43+I41)</f>
        <v>715000</v>
      </c>
      <c r="J38" s="76">
        <f aca="true" t="shared" si="18" ref="J38:Q38">SUM(J39+J43+J41)</f>
        <v>0</v>
      </c>
      <c r="K38" s="76">
        <f t="shared" si="18"/>
        <v>715000</v>
      </c>
      <c r="L38" s="76">
        <f t="shared" si="18"/>
        <v>0</v>
      </c>
      <c r="M38" s="76">
        <f t="shared" si="18"/>
        <v>0</v>
      </c>
      <c r="N38" s="76">
        <f t="shared" si="18"/>
        <v>0</v>
      </c>
      <c r="O38" s="76">
        <f t="shared" si="18"/>
        <v>0</v>
      </c>
      <c r="P38" s="76">
        <f t="shared" si="18"/>
        <v>733340</v>
      </c>
      <c r="Q38" s="76">
        <f t="shared" si="18"/>
        <v>540000</v>
      </c>
    </row>
    <row r="39" spans="1:17" s="4" customFormat="1" ht="26.25" customHeight="1">
      <c r="A39" s="175">
        <v>6711</v>
      </c>
      <c r="B39" s="175"/>
      <c r="C39" s="173" t="s">
        <v>22</v>
      </c>
      <c r="D39" s="173"/>
      <c r="E39" s="173"/>
      <c r="F39" s="173"/>
      <c r="G39" s="71">
        <f>SUM(G40)</f>
        <v>15000</v>
      </c>
      <c r="H39" s="71">
        <f>SUM(H40)</f>
        <v>63660</v>
      </c>
      <c r="I39" s="71">
        <f aca="true" t="shared" si="19" ref="I39:Q39">SUM(I40)</f>
        <v>15000</v>
      </c>
      <c r="J39" s="71">
        <f t="shared" si="19"/>
        <v>0</v>
      </c>
      <c r="K39" s="71">
        <f t="shared" si="19"/>
        <v>15000</v>
      </c>
      <c r="L39" s="71">
        <f t="shared" si="19"/>
        <v>0</v>
      </c>
      <c r="M39" s="71">
        <f t="shared" si="19"/>
        <v>0</v>
      </c>
      <c r="N39" s="71">
        <f t="shared" si="19"/>
        <v>0</v>
      </c>
      <c r="O39" s="71">
        <f t="shared" si="19"/>
        <v>0</v>
      </c>
      <c r="P39" s="71">
        <f t="shared" si="19"/>
        <v>50000</v>
      </c>
      <c r="Q39" s="71">
        <f t="shared" si="19"/>
        <v>50000</v>
      </c>
    </row>
    <row r="40" spans="1:17" ht="27" customHeight="1">
      <c r="A40" s="174">
        <v>67111</v>
      </c>
      <c r="B40" s="174"/>
      <c r="C40" s="171" t="s">
        <v>23</v>
      </c>
      <c r="D40" s="171"/>
      <c r="E40" s="171"/>
      <c r="F40" s="171"/>
      <c r="G40" s="74">
        <v>15000</v>
      </c>
      <c r="H40" s="74">
        <v>63660</v>
      </c>
      <c r="I40" s="73">
        <v>15000</v>
      </c>
      <c r="J40" s="73">
        <f>SUM(J43)</f>
        <v>0</v>
      </c>
      <c r="K40" s="73">
        <v>15000</v>
      </c>
      <c r="L40" s="73">
        <f>SUM(L43)</f>
        <v>0</v>
      </c>
      <c r="M40" s="73">
        <f>SUM(M43)</f>
        <v>0</v>
      </c>
      <c r="N40" s="73">
        <f>SUM(N43)</f>
        <v>0</v>
      </c>
      <c r="O40" s="73">
        <f>SUM(O43)</f>
        <v>0</v>
      </c>
      <c r="P40" s="73">
        <v>50000</v>
      </c>
      <c r="Q40" s="73">
        <v>50000</v>
      </c>
    </row>
    <row r="41" spans="1:17" s="4" customFormat="1" ht="36.75" customHeight="1">
      <c r="A41" s="20">
        <v>6712</v>
      </c>
      <c r="B41" s="20"/>
      <c r="C41" s="173" t="s">
        <v>193</v>
      </c>
      <c r="D41" s="173"/>
      <c r="E41" s="173"/>
      <c r="F41" s="31"/>
      <c r="G41" s="71">
        <f>SUM(G42)</f>
        <v>1110255</v>
      </c>
      <c r="H41" s="71">
        <f>SUM(H42)</f>
        <v>378000</v>
      </c>
      <c r="I41" s="71">
        <f aca="true" t="shared" si="20" ref="I41:Q41">SUM(I42)</f>
        <v>300000</v>
      </c>
      <c r="J41" s="71">
        <f t="shared" si="20"/>
        <v>0</v>
      </c>
      <c r="K41" s="71">
        <f t="shared" si="20"/>
        <v>300000</v>
      </c>
      <c r="L41" s="71">
        <f t="shared" si="20"/>
        <v>0</v>
      </c>
      <c r="M41" s="71">
        <f t="shared" si="20"/>
        <v>0</v>
      </c>
      <c r="N41" s="71">
        <f t="shared" si="20"/>
        <v>0</v>
      </c>
      <c r="O41" s="71">
        <f t="shared" si="20"/>
        <v>0</v>
      </c>
      <c r="P41" s="71">
        <f t="shared" si="20"/>
        <v>300000</v>
      </c>
      <c r="Q41" s="71">
        <f t="shared" si="20"/>
        <v>300000</v>
      </c>
    </row>
    <row r="42" spans="1:17" ht="37.5" customHeight="1">
      <c r="A42" s="18">
        <v>67121</v>
      </c>
      <c r="B42" s="18"/>
      <c r="C42" s="171" t="s">
        <v>193</v>
      </c>
      <c r="D42" s="171"/>
      <c r="E42" s="171"/>
      <c r="F42" s="19"/>
      <c r="G42" s="74">
        <v>1110255</v>
      </c>
      <c r="H42" s="74">
        <v>378000</v>
      </c>
      <c r="I42" s="73">
        <v>300000</v>
      </c>
      <c r="J42" s="73">
        <v>0</v>
      </c>
      <c r="K42" s="73">
        <v>300000</v>
      </c>
      <c r="L42" s="73"/>
      <c r="M42" s="73">
        <v>0</v>
      </c>
      <c r="N42" s="73">
        <v>0</v>
      </c>
      <c r="O42" s="73">
        <v>0</v>
      </c>
      <c r="P42" s="73">
        <v>300000</v>
      </c>
      <c r="Q42" s="73">
        <v>300000</v>
      </c>
    </row>
    <row r="43" spans="1:17" s="4" customFormat="1" ht="44.25" customHeight="1">
      <c r="A43" s="175">
        <v>6714</v>
      </c>
      <c r="B43" s="175"/>
      <c r="C43" s="173" t="s">
        <v>24</v>
      </c>
      <c r="D43" s="173"/>
      <c r="E43" s="173"/>
      <c r="F43" s="173"/>
      <c r="G43" s="71">
        <f>SUM(G44)</f>
        <v>845712</v>
      </c>
      <c r="H43" s="71">
        <f aca="true" t="shared" si="21" ref="H43:Q43">SUM(H44)</f>
        <v>383340</v>
      </c>
      <c r="I43" s="71">
        <f t="shared" si="21"/>
        <v>400000</v>
      </c>
      <c r="J43" s="71">
        <f t="shared" si="21"/>
        <v>0</v>
      </c>
      <c r="K43" s="71">
        <f t="shared" si="21"/>
        <v>400000</v>
      </c>
      <c r="L43" s="71">
        <f t="shared" si="21"/>
        <v>0</v>
      </c>
      <c r="M43" s="71">
        <f t="shared" si="21"/>
        <v>0</v>
      </c>
      <c r="N43" s="71">
        <f t="shared" si="21"/>
        <v>0</v>
      </c>
      <c r="O43" s="71">
        <f t="shared" si="21"/>
        <v>0</v>
      </c>
      <c r="P43" s="71">
        <f t="shared" si="21"/>
        <v>383340</v>
      </c>
      <c r="Q43" s="71">
        <f t="shared" si="21"/>
        <v>190000</v>
      </c>
    </row>
    <row r="44" spans="1:17" ht="42" customHeight="1">
      <c r="A44" s="174">
        <v>67141</v>
      </c>
      <c r="B44" s="174"/>
      <c r="C44" s="171" t="s">
        <v>92</v>
      </c>
      <c r="D44" s="171"/>
      <c r="E44" s="171"/>
      <c r="F44" s="171"/>
      <c r="G44" s="74">
        <v>845712</v>
      </c>
      <c r="H44" s="74">
        <v>383340</v>
      </c>
      <c r="I44" s="73">
        <v>400000</v>
      </c>
      <c r="J44" s="73">
        <v>0</v>
      </c>
      <c r="K44" s="73">
        <v>400000</v>
      </c>
      <c r="L44" s="73"/>
      <c r="M44" s="73">
        <v>0</v>
      </c>
      <c r="N44" s="73">
        <v>0</v>
      </c>
      <c r="O44" s="73">
        <v>0</v>
      </c>
      <c r="P44" s="73">
        <v>383340</v>
      </c>
      <c r="Q44" s="73">
        <v>190000</v>
      </c>
    </row>
    <row r="45" spans="1:17" s="9" customFormat="1" ht="27" customHeight="1">
      <c r="A45" s="184">
        <v>673</v>
      </c>
      <c r="B45" s="184"/>
      <c r="C45" s="183" t="s">
        <v>25</v>
      </c>
      <c r="D45" s="183"/>
      <c r="E45" s="183"/>
      <c r="F45" s="183"/>
      <c r="G45" s="76">
        <f>SUM(G46)</f>
        <v>9188903</v>
      </c>
      <c r="H45" s="76">
        <f>SUM(H46)</f>
        <v>9300000</v>
      </c>
      <c r="I45" s="76">
        <f aca="true" t="shared" si="22" ref="I45:Q46">SUM(I46)</f>
        <v>7759491</v>
      </c>
      <c r="J45" s="76">
        <f t="shared" si="22"/>
        <v>7759491</v>
      </c>
      <c r="K45" s="76">
        <f t="shared" si="22"/>
        <v>0</v>
      </c>
      <c r="L45" s="76">
        <f t="shared" si="22"/>
        <v>0</v>
      </c>
      <c r="M45" s="76">
        <f t="shared" si="22"/>
        <v>0</v>
      </c>
      <c r="N45" s="76">
        <f t="shared" si="22"/>
        <v>0</v>
      </c>
      <c r="O45" s="76">
        <f t="shared" si="22"/>
        <v>0</v>
      </c>
      <c r="P45" s="76">
        <f t="shared" si="22"/>
        <v>8000000</v>
      </c>
      <c r="Q45" s="76">
        <f t="shared" si="22"/>
        <v>8200000</v>
      </c>
    </row>
    <row r="46" spans="1:17" s="4" customFormat="1" ht="26.25" customHeight="1">
      <c r="A46" s="175">
        <v>6731</v>
      </c>
      <c r="B46" s="175"/>
      <c r="C46" s="173" t="s">
        <v>25</v>
      </c>
      <c r="D46" s="173"/>
      <c r="E46" s="173"/>
      <c r="F46" s="173"/>
      <c r="G46" s="71">
        <f>SUM(G47)</f>
        <v>9188903</v>
      </c>
      <c r="H46" s="71">
        <f>SUM(H47)</f>
        <v>9300000</v>
      </c>
      <c r="I46" s="71">
        <f t="shared" si="22"/>
        <v>7759491</v>
      </c>
      <c r="J46" s="71">
        <f t="shared" si="22"/>
        <v>7759491</v>
      </c>
      <c r="K46" s="71">
        <f t="shared" si="22"/>
        <v>0</v>
      </c>
      <c r="L46" s="71">
        <f t="shared" si="22"/>
        <v>0</v>
      </c>
      <c r="M46" s="71">
        <f t="shared" si="22"/>
        <v>0</v>
      </c>
      <c r="N46" s="71">
        <f t="shared" si="22"/>
        <v>0</v>
      </c>
      <c r="O46" s="71">
        <f t="shared" si="22"/>
        <v>0</v>
      </c>
      <c r="P46" s="71">
        <f t="shared" si="22"/>
        <v>8000000</v>
      </c>
      <c r="Q46" s="71">
        <f t="shared" si="22"/>
        <v>8200000</v>
      </c>
    </row>
    <row r="47" spans="1:17" ht="29.25" customHeight="1">
      <c r="A47" s="174">
        <v>67311</v>
      </c>
      <c r="B47" s="174"/>
      <c r="C47" s="171" t="s">
        <v>25</v>
      </c>
      <c r="D47" s="171"/>
      <c r="E47" s="171"/>
      <c r="F47" s="171"/>
      <c r="G47" s="74">
        <v>9188903</v>
      </c>
      <c r="H47" s="74">
        <v>9300000</v>
      </c>
      <c r="I47" s="73">
        <v>7759491</v>
      </c>
      <c r="J47" s="73">
        <v>7759491</v>
      </c>
      <c r="K47" s="73">
        <v>0</v>
      </c>
      <c r="L47" s="73"/>
      <c r="M47" s="73">
        <v>0</v>
      </c>
      <c r="N47" s="73">
        <v>0</v>
      </c>
      <c r="O47" s="73">
        <v>0</v>
      </c>
      <c r="P47" s="73">
        <v>8000000</v>
      </c>
      <c r="Q47" s="73">
        <v>8200000</v>
      </c>
    </row>
    <row r="48" spans="1:17" s="4" customFormat="1" ht="29.25" customHeight="1">
      <c r="A48" s="20">
        <v>68</v>
      </c>
      <c r="B48" s="20"/>
      <c r="C48" s="173" t="s">
        <v>179</v>
      </c>
      <c r="D48" s="173"/>
      <c r="E48" s="173"/>
      <c r="F48" s="31"/>
      <c r="G48" s="71">
        <f>SUM(G49)</f>
        <v>16913</v>
      </c>
      <c r="H48" s="71">
        <f>SUM(H49)</f>
        <v>20000</v>
      </c>
      <c r="I48" s="71">
        <f>SUM(I49)</f>
        <v>30000</v>
      </c>
      <c r="J48" s="71">
        <f>SUM(J49)</f>
        <v>0</v>
      </c>
      <c r="K48" s="71">
        <f aca="true" t="shared" si="23" ref="I48:Q50">SUM(K49)</f>
        <v>0</v>
      </c>
      <c r="L48" s="71">
        <f t="shared" si="23"/>
        <v>0</v>
      </c>
      <c r="M48" s="71">
        <f t="shared" si="23"/>
        <v>0</v>
      </c>
      <c r="N48" s="71">
        <f t="shared" si="23"/>
        <v>30000</v>
      </c>
      <c r="O48" s="71">
        <f t="shared" si="23"/>
        <v>0</v>
      </c>
      <c r="P48" s="71">
        <f t="shared" si="23"/>
        <v>20000</v>
      </c>
      <c r="Q48" s="71">
        <f t="shared" si="23"/>
        <v>20000</v>
      </c>
    </row>
    <row r="49" spans="1:17" s="4" customFormat="1" ht="29.25" customHeight="1">
      <c r="A49" s="20">
        <v>683</v>
      </c>
      <c r="B49" s="20"/>
      <c r="C49" s="173" t="s">
        <v>178</v>
      </c>
      <c r="D49" s="173"/>
      <c r="E49" s="173"/>
      <c r="F49" s="31"/>
      <c r="G49" s="71">
        <f>SUM(G50)</f>
        <v>16913</v>
      </c>
      <c r="H49" s="71">
        <f>SUM(H50)</f>
        <v>20000</v>
      </c>
      <c r="I49" s="71">
        <f t="shared" si="23"/>
        <v>30000</v>
      </c>
      <c r="J49" s="71">
        <f t="shared" si="23"/>
        <v>0</v>
      </c>
      <c r="K49" s="71">
        <f t="shared" si="23"/>
        <v>0</v>
      </c>
      <c r="L49" s="71">
        <f t="shared" si="23"/>
        <v>0</v>
      </c>
      <c r="M49" s="71">
        <f t="shared" si="23"/>
        <v>0</v>
      </c>
      <c r="N49" s="71">
        <f t="shared" si="23"/>
        <v>30000</v>
      </c>
      <c r="O49" s="71">
        <f t="shared" si="23"/>
        <v>0</v>
      </c>
      <c r="P49" s="71">
        <f t="shared" si="23"/>
        <v>20000</v>
      </c>
      <c r="Q49" s="71">
        <f t="shared" si="23"/>
        <v>20000</v>
      </c>
    </row>
    <row r="50" spans="1:17" s="4" customFormat="1" ht="29.25" customHeight="1">
      <c r="A50" s="20">
        <v>6831</v>
      </c>
      <c r="B50" s="20"/>
      <c r="C50" s="173" t="s">
        <v>178</v>
      </c>
      <c r="D50" s="173"/>
      <c r="E50" s="173"/>
      <c r="F50" s="31"/>
      <c r="G50" s="71">
        <f>SUM(G51)</f>
        <v>16913</v>
      </c>
      <c r="H50" s="71">
        <f>SUM(H51)</f>
        <v>20000</v>
      </c>
      <c r="I50" s="71">
        <f t="shared" si="23"/>
        <v>30000</v>
      </c>
      <c r="J50" s="71">
        <f t="shared" si="23"/>
        <v>0</v>
      </c>
      <c r="K50" s="71">
        <f t="shared" si="23"/>
        <v>0</v>
      </c>
      <c r="L50" s="71">
        <f t="shared" si="23"/>
        <v>0</v>
      </c>
      <c r="M50" s="71">
        <f t="shared" si="23"/>
        <v>0</v>
      </c>
      <c r="N50" s="71">
        <f t="shared" si="23"/>
        <v>30000</v>
      </c>
      <c r="O50" s="71">
        <f t="shared" si="23"/>
        <v>0</v>
      </c>
      <c r="P50" s="71">
        <f t="shared" si="23"/>
        <v>20000</v>
      </c>
      <c r="Q50" s="71">
        <f t="shared" si="23"/>
        <v>20000</v>
      </c>
    </row>
    <row r="51" spans="1:17" ht="29.25" customHeight="1">
      <c r="A51" s="18">
        <v>68311</v>
      </c>
      <c r="B51" s="18"/>
      <c r="C51" s="171" t="s">
        <v>178</v>
      </c>
      <c r="D51" s="171"/>
      <c r="E51" s="171"/>
      <c r="F51" s="19"/>
      <c r="G51" s="74">
        <v>16913</v>
      </c>
      <c r="H51" s="74">
        <v>20000</v>
      </c>
      <c r="I51" s="73">
        <v>30000</v>
      </c>
      <c r="J51" s="73">
        <v>0</v>
      </c>
      <c r="K51" s="73">
        <v>0</v>
      </c>
      <c r="L51" s="73"/>
      <c r="M51" s="73">
        <v>0</v>
      </c>
      <c r="N51" s="73">
        <v>30000</v>
      </c>
      <c r="O51" s="73">
        <v>0</v>
      </c>
      <c r="P51" s="73">
        <v>20000</v>
      </c>
      <c r="Q51" s="73">
        <v>20000</v>
      </c>
    </row>
    <row r="52" spans="1:17" s="4" customFormat="1" ht="29.25" customHeight="1">
      <c r="A52" s="99">
        <v>7</v>
      </c>
      <c r="B52" s="99"/>
      <c r="C52" s="172" t="s">
        <v>203</v>
      </c>
      <c r="D52" s="172"/>
      <c r="E52" s="172"/>
      <c r="F52" s="100"/>
      <c r="G52" s="101">
        <f>SUM(G53)</f>
        <v>4080</v>
      </c>
      <c r="H52" s="101">
        <f aca="true" t="shared" si="24" ref="H52:I55">SUM(H53)</f>
        <v>33740</v>
      </c>
      <c r="I52" s="101">
        <f t="shared" si="24"/>
        <v>20000</v>
      </c>
      <c r="J52" s="101">
        <f aca="true" t="shared" si="25" ref="J52:Q52">SUM(J53)</f>
        <v>0</v>
      </c>
      <c r="K52" s="101">
        <f t="shared" si="25"/>
        <v>0</v>
      </c>
      <c r="L52" s="101">
        <f t="shared" si="25"/>
        <v>0</v>
      </c>
      <c r="M52" s="101">
        <f t="shared" si="25"/>
        <v>0</v>
      </c>
      <c r="N52" s="101">
        <f t="shared" si="25"/>
        <v>0</v>
      </c>
      <c r="O52" s="101">
        <f t="shared" si="25"/>
        <v>20000</v>
      </c>
      <c r="P52" s="101">
        <f t="shared" si="25"/>
        <v>0</v>
      </c>
      <c r="Q52" s="101">
        <f t="shared" si="25"/>
        <v>0</v>
      </c>
    </row>
    <row r="53" spans="1:17" s="4" customFormat="1" ht="29.25" customHeight="1">
      <c r="A53" s="20">
        <v>72</v>
      </c>
      <c r="B53" s="20"/>
      <c r="C53" s="173" t="s">
        <v>26</v>
      </c>
      <c r="D53" s="173"/>
      <c r="E53" s="173"/>
      <c r="F53" s="31"/>
      <c r="G53" s="71">
        <f>SUM(G54)</f>
        <v>4080</v>
      </c>
      <c r="H53" s="71">
        <f t="shared" si="24"/>
        <v>33740</v>
      </c>
      <c r="I53" s="71">
        <f t="shared" si="24"/>
        <v>20000</v>
      </c>
      <c r="J53" s="71">
        <f aca="true" t="shared" si="26" ref="J53:O55">SUM(J54)</f>
        <v>0</v>
      </c>
      <c r="K53" s="71">
        <f t="shared" si="26"/>
        <v>0</v>
      </c>
      <c r="L53" s="71">
        <f t="shared" si="26"/>
        <v>0</v>
      </c>
      <c r="M53" s="71">
        <f t="shared" si="26"/>
        <v>0</v>
      </c>
      <c r="N53" s="71">
        <f t="shared" si="26"/>
        <v>0</v>
      </c>
      <c r="O53" s="71">
        <f t="shared" si="26"/>
        <v>20000</v>
      </c>
      <c r="P53" s="71">
        <f aca="true" t="shared" si="27" ref="P53:Q55">SUM(P54)</f>
        <v>0</v>
      </c>
      <c r="Q53" s="71">
        <f t="shared" si="27"/>
        <v>0</v>
      </c>
    </row>
    <row r="54" spans="1:17" s="4" customFormat="1" ht="29.25" customHeight="1">
      <c r="A54" s="20">
        <v>723</v>
      </c>
      <c r="B54" s="20"/>
      <c r="C54" s="173" t="s">
        <v>27</v>
      </c>
      <c r="D54" s="173"/>
      <c r="E54" s="173"/>
      <c r="F54" s="31"/>
      <c r="G54" s="71">
        <f>SUM(G55)</f>
        <v>4080</v>
      </c>
      <c r="H54" s="71">
        <f t="shared" si="24"/>
        <v>33740</v>
      </c>
      <c r="I54" s="71">
        <f t="shared" si="24"/>
        <v>20000</v>
      </c>
      <c r="J54" s="71">
        <f t="shared" si="26"/>
        <v>0</v>
      </c>
      <c r="K54" s="71">
        <f t="shared" si="26"/>
        <v>0</v>
      </c>
      <c r="L54" s="71">
        <f t="shared" si="26"/>
        <v>0</v>
      </c>
      <c r="M54" s="71">
        <f t="shared" si="26"/>
        <v>0</v>
      </c>
      <c r="N54" s="71">
        <f t="shared" si="26"/>
        <v>0</v>
      </c>
      <c r="O54" s="71">
        <f t="shared" si="26"/>
        <v>20000</v>
      </c>
      <c r="P54" s="71">
        <f t="shared" si="27"/>
        <v>0</v>
      </c>
      <c r="Q54" s="71">
        <f t="shared" si="27"/>
        <v>0</v>
      </c>
    </row>
    <row r="55" spans="1:17" s="4" customFormat="1" ht="29.25" customHeight="1">
      <c r="A55" s="20">
        <v>7231</v>
      </c>
      <c r="B55" s="20"/>
      <c r="C55" s="173" t="s">
        <v>28</v>
      </c>
      <c r="D55" s="173"/>
      <c r="E55" s="173"/>
      <c r="F55" s="31"/>
      <c r="G55" s="71">
        <f>SUM(G56)</f>
        <v>4080</v>
      </c>
      <c r="H55" s="71">
        <f t="shared" si="24"/>
        <v>33740</v>
      </c>
      <c r="I55" s="71">
        <f t="shared" si="24"/>
        <v>20000</v>
      </c>
      <c r="J55" s="71">
        <f t="shared" si="26"/>
        <v>0</v>
      </c>
      <c r="K55" s="71">
        <f t="shared" si="26"/>
        <v>0</v>
      </c>
      <c r="L55" s="71">
        <f t="shared" si="26"/>
        <v>0</v>
      </c>
      <c r="M55" s="71">
        <f t="shared" si="26"/>
        <v>0</v>
      </c>
      <c r="N55" s="71">
        <f t="shared" si="26"/>
        <v>0</v>
      </c>
      <c r="O55" s="71">
        <f t="shared" si="26"/>
        <v>20000</v>
      </c>
      <c r="P55" s="71">
        <f t="shared" si="27"/>
        <v>0</v>
      </c>
      <c r="Q55" s="71">
        <f t="shared" si="27"/>
        <v>0</v>
      </c>
    </row>
    <row r="56" spans="1:17" ht="29.25" customHeight="1">
      <c r="A56" s="18">
        <v>72311</v>
      </c>
      <c r="B56" s="18"/>
      <c r="C56" s="171" t="s">
        <v>204</v>
      </c>
      <c r="D56" s="171"/>
      <c r="E56" s="171"/>
      <c r="F56" s="19"/>
      <c r="G56" s="74">
        <v>4080</v>
      </c>
      <c r="H56" s="74">
        <v>33740</v>
      </c>
      <c r="I56" s="73">
        <v>20000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20000</v>
      </c>
      <c r="P56" s="73">
        <v>0</v>
      </c>
      <c r="Q56" s="73">
        <v>0</v>
      </c>
    </row>
    <row r="57" spans="1:17" s="4" customFormat="1" ht="12.75">
      <c r="A57" s="182"/>
      <c r="B57" s="182"/>
      <c r="C57" s="182" t="s">
        <v>89</v>
      </c>
      <c r="D57" s="182"/>
      <c r="E57" s="182"/>
      <c r="F57" s="182"/>
      <c r="G57" s="77"/>
      <c r="H57" s="77"/>
      <c r="I57" s="78">
        <f>SUM(J57:O57)</f>
        <v>14770501</v>
      </c>
      <c r="J57" s="78">
        <f>SUM(J6)</f>
        <v>8359491</v>
      </c>
      <c r="K57" s="78">
        <f>SUM(K6)</f>
        <v>715000</v>
      </c>
      <c r="L57" s="78"/>
      <c r="M57" s="78">
        <f>SUM(M6)</f>
        <v>820000</v>
      </c>
      <c r="N57" s="78">
        <f>SUM(N6)</f>
        <v>4831010</v>
      </c>
      <c r="O57" s="78">
        <f>SUM(O6+O52)</f>
        <v>45000</v>
      </c>
      <c r="P57" s="78"/>
      <c r="Q57" s="78"/>
    </row>
    <row r="58" spans="1:17" ht="12.75">
      <c r="A58" s="182"/>
      <c r="B58" s="182"/>
      <c r="C58" s="182" t="s">
        <v>30</v>
      </c>
      <c r="D58" s="182"/>
      <c r="E58" s="182"/>
      <c r="F58" s="182"/>
      <c r="G58" s="77">
        <f>SUM(G6+G52)</f>
        <v>18882581</v>
      </c>
      <c r="H58" s="77">
        <f>SUM(H6+H52)</f>
        <v>16242250</v>
      </c>
      <c r="I58" s="78">
        <f>SUM(I6+I52)</f>
        <v>14770501</v>
      </c>
      <c r="J58" s="78"/>
      <c r="K58" s="78"/>
      <c r="L58" s="78"/>
      <c r="M58" s="78"/>
      <c r="N58" s="78"/>
      <c r="O58" s="78"/>
      <c r="P58" s="78">
        <f>SUM(P6+P52)</f>
        <v>15099350</v>
      </c>
      <c r="Q58" s="78">
        <f>SUM(Q6+Q52)</f>
        <v>15306010</v>
      </c>
    </row>
    <row r="59" spans="1:8" ht="12.75">
      <c r="A59" s="176"/>
      <c r="B59" s="176"/>
      <c r="C59" s="176"/>
      <c r="D59" s="176"/>
      <c r="E59" s="176"/>
      <c r="F59" s="176"/>
      <c r="G59" s="17"/>
      <c r="H59" s="17"/>
    </row>
    <row r="60" spans="1:8" ht="12.75">
      <c r="A60" s="176"/>
      <c r="B60" s="176"/>
      <c r="C60" s="176"/>
      <c r="D60" s="176"/>
      <c r="E60" s="176"/>
      <c r="F60" s="176"/>
      <c r="G60" s="17"/>
      <c r="H60" s="17"/>
    </row>
    <row r="61" spans="1:8" ht="12.75">
      <c r="A61" s="176"/>
      <c r="B61" s="176"/>
      <c r="C61" s="176"/>
      <c r="D61" s="176"/>
      <c r="E61" s="176"/>
      <c r="F61" s="176"/>
      <c r="G61" s="17"/>
      <c r="H61" s="17"/>
    </row>
    <row r="62" spans="1:8" ht="12.75">
      <c r="A62" s="176"/>
      <c r="B62" s="176"/>
      <c r="C62" s="176"/>
      <c r="D62" s="176"/>
      <c r="E62" s="176"/>
      <c r="F62" s="176"/>
      <c r="G62" s="17"/>
      <c r="H62" s="17"/>
    </row>
    <row r="63" spans="1:8" ht="12.75">
      <c r="A63" s="176"/>
      <c r="B63" s="176"/>
      <c r="C63" s="176"/>
      <c r="D63" s="176"/>
      <c r="E63" s="176"/>
      <c r="F63" s="176"/>
      <c r="G63" s="17"/>
      <c r="H63" s="17"/>
    </row>
    <row r="64" spans="1:8" ht="12.75">
      <c r="A64" s="176"/>
      <c r="B64" s="176"/>
      <c r="C64" s="176"/>
      <c r="D64" s="176"/>
      <c r="E64" s="176"/>
      <c r="F64" s="176"/>
      <c r="G64" s="17"/>
      <c r="H64" s="17"/>
    </row>
    <row r="65" spans="1:8" ht="12.75">
      <c r="A65" s="176"/>
      <c r="B65" s="176"/>
      <c r="C65" s="176"/>
      <c r="D65" s="176"/>
      <c r="E65" s="176"/>
      <c r="F65" s="176"/>
      <c r="G65" s="17"/>
      <c r="H65" s="17"/>
    </row>
    <row r="66" spans="1:8" ht="12.75">
      <c r="A66" s="176"/>
      <c r="B66" s="176"/>
      <c r="C66" s="176"/>
      <c r="D66" s="176"/>
      <c r="E66" s="176"/>
      <c r="F66" s="176"/>
      <c r="G66" s="17"/>
      <c r="H66" s="17"/>
    </row>
    <row r="67" spans="1:8" ht="12.75">
      <c r="A67" s="176"/>
      <c r="B67" s="176"/>
      <c r="C67" s="176"/>
      <c r="D67" s="176"/>
      <c r="E67" s="176"/>
      <c r="F67" s="176"/>
      <c r="G67" s="17"/>
      <c r="H67" s="17"/>
    </row>
    <row r="68" spans="1:8" ht="12.75">
      <c r="A68" s="176"/>
      <c r="B68" s="176"/>
      <c r="C68" s="176"/>
      <c r="D68" s="176"/>
      <c r="E68" s="176"/>
      <c r="F68" s="176"/>
      <c r="G68" s="17"/>
      <c r="H68" s="17"/>
    </row>
    <row r="69" spans="1:8" ht="12.75">
      <c r="A69" s="176"/>
      <c r="B69" s="176"/>
      <c r="C69" s="176"/>
      <c r="D69" s="176"/>
      <c r="E69" s="176"/>
      <c r="F69" s="176"/>
      <c r="G69" s="17"/>
      <c r="H69" s="17"/>
    </row>
  </sheetData>
  <sheetProtection/>
  <mergeCells count="113">
    <mergeCell ref="C48:E48"/>
    <mergeCell ref="C49:E49"/>
    <mergeCell ref="C50:E50"/>
    <mergeCell ref="C51:E51"/>
    <mergeCell ref="C6:F6"/>
    <mergeCell ref="C18:F18"/>
    <mergeCell ref="C19:F19"/>
    <mergeCell ref="C28:F28"/>
    <mergeCell ref="C29:F29"/>
    <mergeCell ref="C21:F21"/>
    <mergeCell ref="A18:B18"/>
    <mergeCell ref="A19:B19"/>
    <mergeCell ref="C8:E8"/>
    <mergeCell ref="C9:E9"/>
    <mergeCell ref="C10:E10"/>
    <mergeCell ref="C15:E15"/>
    <mergeCell ref="C16:E16"/>
    <mergeCell ref="C17:E17"/>
    <mergeCell ref="A20:B20"/>
    <mergeCell ref="A7:B7"/>
    <mergeCell ref="A1:T1"/>
    <mergeCell ref="A2:T3"/>
    <mergeCell ref="A5:B5"/>
    <mergeCell ref="C5:F5"/>
    <mergeCell ref="A14:B14"/>
    <mergeCell ref="C14:F14"/>
    <mergeCell ref="C20:F20"/>
    <mergeCell ref="A6:B6"/>
    <mergeCell ref="A27:B27"/>
    <mergeCell ref="A28:B28"/>
    <mergeCell ref="A29:B29"/>
    <mergeCell ref="A30:B30"/>
    <mergeCell ref="A21:B21"/>
    <mergeCell ref="A22:B22"/>
    <mergeCell ref="A23:B23"/>
    <mergeCell ref="A24:B24"/>
    <mergeCell ref="A45:B45"/>
    <mergeCell ref="A36:B36"/>
    <mergeCell ref="A37:B37"/>
    <mergeCell ref="A38:B38"/>
    <mergeCell ref="A39:B39"/>
    <mergeCell ref="A32:B32"/>
    <mergeCell ref="A33:B33"/>
    <mergeCell ref="A34:B34"/>
    <mergeCell ref="A35:B35"/>
    <mergeCell ref="C22:F22"/>
    <mergeCell ref="C23:F23"/>
    <mergeCell ref="C24:F24"/>
    <mergeCell ref="C36:F36"/>
    <mergeCell ref="C37:F37"/>
    <mergeCell ref="C27:F27"/>
    <mergeCell ref="C30:F30"/>
    <mergeCell ref="C25:E25"/>
    <mergeCell ref="C26:E26"/>
    <mergeCell ref="C38:F38"/>
    <mergeCell ref="C39:F39"/>
    <mergeCell ref="C32:F32"/>
    <mergeCell ref="C33:F33"/>
    <mergeCell ref="C34:F34"/>
    <mergeCell ref="C35:F35"/>
    <mergeCell ref="A47:B47"/>
    <mergeCell ref="C40:F40"/>
    <mergeCell ref="C43:F43"/>
    <mergeCell ref="C44:F44"/>
    <mergeCell ref="C45:F45"/>
    <mergeCell ref="C41:E41"/>
    <mergeCell ref="C42:E42"/>
    <mergeCell ref="A40:B40"/>
    <mergeCell ref="A43:B43"/>
    <mergeCell ref="A44:B44"/>
    <mergeCell ref="A68:B68"/>
    <mergeCell ref="A69:B69"/>
    <mergeCell ref="A63:B63"/>
    <mergeCell ref="A64:B64"/>
    <mergeCell ref="A65:B65"/>
    <mergeCell ref="A66:B66"/>
    <mergeCell ref="C57:F57"/>
    <mergeCell ref="C58:F58"/>
    <mergeCell ref="C59:F59"/>
    <mergeCell ref="A67:B67"/>
    <mergeCell ref="A57:B57"/>
    <mergeCell ref="A58:B58"/>
    <mergeCell ref="A59:B59"/>
    <mergeCell ref="A60:B60"/>
    <mergeCell ref="A61:B61"/>
    <mergeCell ref="A62:B62"/>
    <mergeCell ref="C68:F68"/>
    <mergeCell ref="C69:F69"/>
    <mergeCell ref="C63:F63"/>
    <mergeCell ref="C64:F64"/>
    <mergeCell ref="C65:F65"/>
    <mergeCell ref="C66:F66"/>
    <mergeCell ref="C67:F67"/>
    <mergeCell ref="C60:F60"/>
    <mergeCell ref="C61:F61"/>
    <mergeCell ref="C62:F62"/>
    <mergeCell ref="C7:F7"/>
    <mergeCell ref="A11:B11"/>
    <mergeCell ref="A12:B12"/>
    <mergeCell ref="A13:B13"/>
    <mergeCell ref="C11:F11"/>
    <mergeCell ref="C12:F12"/>
    <mergeCell ref="C13:F13"/>
    <mergeCell ref="C56:E56"/>
    <mergeCell ref="C52:E52"/>
    <mergeCell ref="C53:E53"/>
    <mergeCell ref="C54:E54"/>
    <mergeCell ref="C55:E55"/>
    <mergeCell ref="A31:B31"/>
    <mergeCell ref="C31:F31"/>
    <mergeCell ref="C46:F46"/>
    <mergeCell ref="C47:F47"/>
    <mergeCell ref="A46:B46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">
      <selection activeCell="A2" sqref="A2:T3"/>
    </sheetView>
  </sheetViews>
  <sheetFormatPr defaultColWidth="9.140625" defaultRowHeight="12.75"/>
  <cols>
    <col min="1" max="1" width="6.28125" style="0" customWidth="1"/>
    <col min="2" max="2" width="1.57421875" style="0" hidden="1" customWidth="1"/>
    <col min="5" max="5" width="9.421875" style="0" customWidth="1"/>
    <col min="6" max="6" width="0.13671875" style="0" customWidth="1"/>
    <col min="7" max="8" width="10.8515625" style="0" customWidth="1"/>
    <col min="9" max="9" width="11.140625" style="0" customWidth="1"/>
    <col min="10" max="11" width="11.28125" style="0" customWidth="1"/>
    <col min="12" max="12" width="0.2890625" style="0" hidden="1" customWidth="1"/>
    <col min="13" max="13" width="11.140625" style="0" customWidth="1"/>
    <col min="14" max="14" width="12.421875" style="0" customWidth="1"/>
    <col min="15" max="15" width="12.8515625" style="0" customWidth="1"/>
    <col min="16" max="16" width="10.00390625" style="0" customWidth="1"/>
    <col min="17" max="17" width="9.8515625" style="0" customWidth="1"/>
    <col min="18" max="18" width="19.140625" style="0" hidden="1" customWidth="1"/>
    <col min="19" max="19" width="9.140625" style="0" hidden="1" customWidth="1"/>
    <col min="20" max="21" width="0.13671875" style="0" hidden="1" customWidth="1"/>
  </cols>
  <sheetData>
    <row r="1" spans="1:21" ht="12.75">
      <c r="A1" s="170" t="s">
        <v>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"/>
    </row>
    <row r="2" spans="1:21" ht="12.75">
      <c r="A2" s="185" t="s">
        <v>251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2"/>
    </row>
    <row r="3" spans="1:21" ht="12.7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2"/>
    </row>
    <row r="5" spans="1:18" s="4" customFormat="1" ht="92.25" customHeight="1">
      <c r="A5" s="186" t="s">
        <v>5</v>
      </c>
      <c r="B5" s="186"/>
      <c r="C5" s="187" t="s">
        <v>31</v>
      </c>
      <c r="D5" s="187"/>
      <c r="E5" s="187"/>
      <c r="F5" s="187"/>
      <c r="G5" s="21" t="s">
        <v>241</v>
      </c>
      <c r="H5" s="21" t="s">
        <v>231</v>
      </c>
      <c r="I5" s="21" t="s">
        <v>232</v>
      </c>
      <c r="J5" s="79" t="s">
        <v>198</v>
      </c>
      <c r="K5" s="80" t="s">
        <v>217</v>
      </c>
      <c r="L5" s="22"/>
      <c r="M5" s="79" t="s">
        <v>194</v>
      </c>
      <c r="N5" s="79" t="s">
        <v>195</v>
      </c>
      <c r="O5" s="79" t="s">
        <v>196</v>
      </c>
      <c r="P5" s="21" t="s">
        <v>234</v>
      </c>
      <c r="Q5" s="21" t="s">
        <v>235</v>
      </c>
      <c r="R5" s="3" t="s">
        <v>0</v>
      </c>
    </row>
    <row r="6" spans="1:17" s="4" customFormat="1" ht="12.75">
      <c r="A6" s="188">
        <v>6</v>
      </c>
      <c r="B6" s="188"/>
      <c r="C6" s="188" t="s">
        <v>12</v>
      </c>
      <c r="D6" s="188"/>
      <c r="E6" s="188"/>
      <c r="F6" s="188"/>
      <c r="G6" s="65">
        <f>PRIH_PRIMICI_IZVORI!G6/PRIH_PRIMICI_IZVORI_EU!$V$7</f>
        <v>2505607.671378326</v>
      </c>
      <c r="H6" s="65">
        <f>PRIH_PRIMICI_IZVORI!H6/PRIH_PRIMICI_IZVORI_EU!$V$7</f>
        <v>2151238.9674165505</v>
      </c>
      <c r="I6" s="116">
        <f>PRIH_PRIMICI_IZVORI!I6/PRIH_PRIMICI_IZVORI_EU!$V$7</f>
        <v>1957727.91824275</v>
      </c>
      <c r="J6" s="116">
        <f>PRIH_PRIMICI_IZVORI!J6/PRIH_PRIMICI_IZVORI_EU!$V$7</f>
        <v>1109495.1224367907</v>
      </c>
      <c r="K6" s="49">
        <f>PRIH_PRIMICI_IZVORI!K6/PRIH_PRIMICI_IZVORI_EU!$V$7</f>
        <v>94896.80801645762</v>
      </c>
      <c r="L6" s="49">
        <f>PRIH_PRIMICI_IZVORI!L6/PRIH_PRIMICI_IZVORI_EU!$V$7</f>
        <v>0</v>
      </c>
      <c r="M6" s="49">
        <f>PRIH_PRIMICI_IZVORI!M6/PRIH_PRIMICI_IZVORI_EU!$V$7</f>
        <v>108832.70289999335</v>
      </c>
      <c r="N6" s="49">
        <f>PRIH_PRIMICI_IZVORI!N6/PRIH_PRIMICI_IZVORI_EU!$V$7</f>
        <v>641185.2146791426</v>
      </c>
      <c r="O6" s="49">
        <f>PRIH_PRIMICI_IZVORI!O6/PRIH_PRIMICI_IZVORI_EU!$V$7</f>
        <v>3318.0702103656513</v>
      </c>
      <c r="P6" s="49">
        <f>PRIH_PRIMICI_IZVORI!P6/PRIH_PRIMICI_IZVORI_EU!$V$7</f>
        <v>2004028.1372353837</v>
      </c>
      <c r="Q6" s="49">
        <f>PRIH_PRIMICI_IZVORI!Q6/PRIH_PRIMICI_IZVORI_EU!$V$7</f>
        <v>2031456.6328223504</v>
      </c>
    </row>
    <row r="7" spans="1:22" s="4" customFormat="1" ht="38.25" customHeight="1">
      <c r="A7" s="189">
        <v>63</v>
      </c>
      <c r="B7" s="190"/>
      <c r="C7" s="191" t="s">
        <v>90</v>
      </c>
      <c r="D7" s="192"/>
      <c r="E7" s="192"/>
      <c r="F7" s="193"/>
      <c r="G7" s="66">
        <f>PRIH_PRIMICI_IZVORI!G7/PRIH_PRIMICI_IZVORI_EU!$V$7</f>
        <v>117374.21195832503</v>
      </c>
      <c r="H7" s="66">
        <f>PRIH_PRIMICI_IZVORI!H7/PRIH_PRIMICI_IZVORI_EU!$V$7</f>
        <v>117725.1310637733</v>
      </c>
      <c r="I7" s="117">
        <f>PRIH_PRIMICI_IZVORI!I7/PRIH_PRIMICI_IZVORI_EU!$V$7</f>
        <v>108832.70289999335</v>
      </c>
      <c r="J7" s="117">
        <f>PRIH_PRIMICI_IZVORI!J7/PRIH_PRIMICI_IZVORI_EU!$V$7</f>
        <v>0</v>
      </c>
      <c r="K7" s="117">
        <f>PRIH_PRIMICI_IZVORI!K7/PRIH_PRIMICI_IZVORI_EU!$V$7</f>
        <v>0</v>
      </c>
      <c r="L7" s="117">
        <f>PRIH_PRIMICI_IZVORI!L7/PRIH_PRIMICI_IZVORI_EU!$V$7</f>
        <v>0</v>
      </c>
      <c r="M7" s="117">
        <f>PRIH_PRIMICI_IZVORI!M7/PRIH_PRIMICI_IZVORI_EU!$V$7</f>
        <v>108832.70289999335</v>
      </c>
      <c r="N7" s="117">
        <f>PRIH_PRIMICI_IZVORI!N7/PRIH_PRIMICI_IZVORI_EU!$V$7</f>
        <v>0</v>
      </c>
      <c r="O7" s="117">
        <f>PRIH_PRIMICI_IZVORI!O7/PRIH_PRIMICI_IZVORI_EU!$V$7</f>
        <v>0</v>
      </c>
      <c r="P7" s="117">
        <f>PRIH_PRIMICI_IZVORI!P7/PRIH_PRIMICI_IZVORI_EU!$V$7</f>
        <v>95560.42205853075</v>
      </c>
      <c r="Q7" s="117">
        <f>PRIH_PRIMICI_IZVORI!Q7/PRIH_PRIMICI_IZVORI_EU!$V$7</f>
        <v>95560.42205853075</v>
      </c>
      <c r="V7" s="4">
        <v>7.5345</v>
      </c>
    </row>
    <row r="8" spans="1:17" s="4" customFormat="1" ht="28.5" customHeight="1">
      <c r="A8" s="24">
        <v>634</v>
      </c>
      <c r="B8" s="25"/>
      <c r="C8" s="191" t="s">
        <v>176</v>
      </c>
      <c r="D8" s="192"/>
      <c r="E8" s="192"/>
      <c r="F8" s="26"/>
      <c r="G8" s="66">
        <f>PRIH_PRIMICI_IZVORI!G8/PRIH_PRIMICI_IZVORI_EU!$V$7</f>
        <v>80660.29597186275</v>
      </c>
      <c r="H8" s="66">
        <f>PRIH_PRIMICI_IZVORI!H8/PRIH_PRIMICI_IZVORI_EU!$V$7</f>
        <v>79633.68504877563</v>
      </c>
      <c r="I8" s="117">
        <f>PRIH_PRIMICI_IZVORI!I8/PRIH_PRIMICI_IZVORI_EU!$V$7</f>
        <v>79633.68504877563</v>
      </c>
      <c r="J8" s="117">
        <f>PRIH_PRIMICI_IZVORI!J8/PRIH_PRIMICI_IZVORI_EU!$V$7</f>
        <v>0</v>
      </c>
      <c r="K8" s="117">
        <f>PRIH_PRIMICI_IZVORI!K8/PRIH_PRIMICI_IZVORI_EU!$V$7</f>
        <v>0</v>
      </c>
      <c r="L8" s="117">
        <f>PRIH_PRIMICI_IZVORI!L8/PRIH_PRIMICI_IZVORI_EU!$V$7</f>
        <v>0</v>
      </c>
      <c r="M8" s="117">
        <f>PRIH_PRIMICI_IZVORI!M8/PRIH_PRIMICI_IZVORI_EU!$V$7</f>
        <v>79633.68504877563</v>
      </c>
      <c r="N8" s="117">
        <f>PRIH_PRIMICI_IZVORI!N8/PRIH_PRIMICI_IZVORI_EU!$V$7</f>
        <v>0</v>
      </c>
      <c r="O8" s="117">
        <f>PRIH_PRIMICI_IZVORI!O8/PRIH_PRIMICI_IZVORI_EU!$V$7</f>
        <v>0</v>
      </c>
      <c r="P8" s="117">
        <f>PRIH_PRIMICI_IZVORI!P8/PRIH_PRIMICI_IZVORI_EU!$V$7</f>
        <v>66361.40420731303</v>
      </c>
      <c r="Q8" s="117">
        <f>PRIH_PRIMICI_IZVORI!Q8/PRIH_PRIMICI_IZVORI_EU!$V$7</f>
        <v>66361.40420731303</v>
      </c>
    </row>
    <row r="9" spans="1:17" s="4" customFormat="1" ht="30" customHeight="1">
      <c r="A9" s="24">
        <v>6341</v>
      </c>
      <c r="B9" s="25"/>
      <c r="C9" s="191" t="s">
        <v>177</v>
      </c>
      <c r="D9" s="192"/>
      <c r="E9" s="192"/>
      <c r="F9" s="26"/>
      <c r="G9" s="66">
        <f>PRIH_PRIMICI_IZVORI!G9/PRIH_PRIMICI_IZVORI_EU!$V$7</f>
        <v>80660.29597186275</v>
      </c>
      <c r="H9" s="66">
        <f>PRIH_PRIMICI_IZVORI!H9/PRIH_PRIMICI_IZVORI_EU!$V$7</f>
        <v>79633.68504877563</v>
      </c>
      <c r="I9" s="117">
        <f>PRIH_PRIMICI_IZVORI!I9/PRIH_PRIMICI_IZVORI_EU!$V$7</f>
        <v>79633.68504877563</v>
      </c>
      <c r="J9" s="117">
        <f>PRIH_PRIMICI_IZVORI!J9/PRIH_PRIMICI_IZVORI_EU!$V$7</f>
        <v>0</v>
      </c>
      <c r="K9" s="117">
        <f>PRIH_PRIMICI_IZVORI!K9/PRIH_PRIMICI_IZVORI_EU!$V$7</f>
        <v>0</v>
      </c>
      <c r="L9" s="117">
        <f>PRIH_PRIMICI_IZVORI!L9/PRIH_PRIMICI_IZVORI_EU!$V$7</f>
        <v>0</v>
      </c>
      <c r="M9" s="117">
        <f>PRIH_PRIMICI_IZVORI!M9/PRIH_PRIMICI_IZVORI_EU!$V$7</f>
        <v>79633.68504877563</v>
      </c>
      <c r="N9" s="117">
        <f>PRIH_PRIMICI_IZVORI!N9/PRIH_PRIMICI_IZVORI_EU!$V$7</f>
        <v>0</v>
      </c>
      <c r="O9" s="117">
        <f>PRIH_PRIMICI_IZVORI!O9/PRIH_PRIMICI_IZVORI_EU!$V$7</f>
        <v>0</v>
      </c>
      <c r="P9" s="117">
        <f>PRIH_PRIMICI_IZVORI!P9/PRIH_PRIMICI_IZVORI_EU!$V$7</f>
        <v>66361.40420731303</v>
      </c>
      <c r="Q9" s="117">
        <f>PRIH_PRIMICI_IZVORI!Q9/PRIH_PRIMICI_IZVORI_EU!$V$7</f>
        <v>66361.40420731303</v>
      </c>
    </row>
    <row r="10" spans="1:17" s="6" customFormat="1" ht="30" customHeight="1">
      <c r="A10" s="28">
        <v>63414</v>
      </c>
      <c r="B10" s="29"/>
      <c r="C10" s="194" t="s">
        <v>177</v>
      </c>
      <c r="D10" s="195"/>
      <c r="E10" s="195"/>
      <c r="F10" s="30"/>
      <c r="G10" s="67">
        <f>PRIH_PRIMICI_IZVORI!G10/PRIH_PRIMICI_IZVORI_EU!$V$7</f>
        <v>80660.29597186275</v>
      </c>
      <c r="H10" s="67">
        <f>PRIH_PRIMICI_IZVORI!H10/PRIH_PRIMICI_IZVORI_EU!$V$7</f>
        <v>79633.68504877563</v>
      </c>
      <c r="I10" s="39">
        <f>PRIH_PRIMICI_IZVORI!I10/PRIH_PRIMICI_IZVORI_EU!$V$7</f>
        <v>79633.68504877563</v>
      </c>
      <c r="J10" s="39">
        <f>PRIH_PRIMICI_IZVORI!J10/PRIH_PRIMICI_IZVORI_EU!$V$7</f>
        <v>0</v>
      </c>
      <c r="K10" s="39">
        <f>PRIH_PRIMICI_IZVORI!K10/PRIH_PRIMICI_IZVORI_EU!$V$7</f>
        <v>0</v>
      </c>
      <c r="L10" s="39">
        <f>PRIH_PRIMICI_IZVORI!L10/PRIH_PRIMICI_IZVORI_EU!$V$7</f>
        <v>0</v>
      </c>
      <c r="M10" s="39">
        <f>PRIH_PRIMICI_IZVORI!M10/PRIH_PRIMICI_IZVORI_EU!$V$7</f>
        <v>79633.68504877563</v>
      </c>
      <c r="N10" s="39">
        <f>PRIH_PRIMICI_IZVORI!N10/PRIH_PRIMICI_IZVORI_EU!$V$7</f>
        <v>0</v>
      </c>
      <c r="O10" s="39">
        <f>PRIH_PRIMICI_IZVORI!O10/PRIH_PRIMICI_IZVORI_EU!$V$7</f>
        <v>0</v>
      </c>
      <c r="P10" s="39">
        <f>PRIH_PRIMICI_IZVORI!P10/PRIH_PRIMICI_IZVORI_EU!$V$7</f>
        <v>66361.40420731303</v>
      </c>
      <c r="Q10" s="39">
        <f>PRIH_PRIMICI_IZVORI!Q10/PRIH_PRIMICI_IZVORI_EU!$V$7</f>
        <v>66361.40420731303</v>
      </c>
    </row>
    <row r="11" spans="1:17" s="4" customFormat="1" ht="38.25" customHeight="1">
      <c r="A11" s="189">
        <v>636</v>
      </c>
      <c r="B11" s="190"/>
      <c r="C11" s="196" t="s">
        <v>91</v>
      </c>
      <c r="D11" s="197"/>
      <c r="E11" s="197"/>
      <c r="F11" s="198"/>
      <c r="G11" s="66">
        <f>PRIH_PRIMICI_IZVORI!G11/PRIH_PRIMICI_IZVORI_EU!$V$7</f>
        <v>29199.01785121773</v>
      </c>
      <c r="H11" s="66">
        <f>PRIH_PRIMICI_IZVORI!H11/PRIH_PRIMICI_IZVORI_EU!$V$7</f>
        <v>38091.44601499767</v>
      </c>
      <c r="I11" s="117">
        <f>PRIH_PRIMICI_IZVORI!I11/PRIH_PRIMICI_IZVORI_EU!$V$7</f>
        <v>29199.01785121773</v>
      </c>
      <c r="J11" s="117">
        <f>PRIH_PRIMICI_IZVORI!J11/PRIH_PRIMICI_IZVORI_EU!$V$7</f>
        <v>0</v>
      </c>
      <c r="K11" s="117">
        <f>PRIH_PRIMICI_IZVORI!K11/PRIH_PRIMICI_IZVORI_EU!$V$7</f>
        <v>0</v>
      </c>
      <c r="L11" s="117">
        <f>PRIH_PRIMICI_IZVORI!L11/PRIH_PRIMICI_IZVORI_EU!$V$7</f>
        <v>0</v>
      </c>
      <c r="M11" s="117">
        <f>PRIH_PRIMICI_IZVORI!M11/PRIH_PRIMICI_IZVORI_EU!$V$7</f>
        <v>29199.01785121773</v>
      </c>
      <c r="N11" s="117">
        <f>PRIH_PRIMICI_IZVORI!N11/PRIH_PRIMICI_IZVORI_EU!$V$7</f>
        <v>0</v>
      </c>
      <c r="O11" s="117">
        <f>PRIH_PRIMICI_IZVORI!O11/PRIH_PRIMICI_IZVORI_EU!$V$7</f>
        <v>0</v>
      </c>
      <c r="P11" s="117">
        <f>PRIH_PRIMICI_IZVORI!P11/PRIH_PRIMICI_IZVORI_EU!$V$7</f>
        <v>29199.01785121773</v>
      </c>
      <c r="Q11" s="117">
        <f>PRIH_PRIMICI_IZVORI!Q11/PRIH_PRIMICI_IZVORI_EU!$V$7</f>
        <v>29199.01785121773</v>
      </c>
    </row>
    <row r="12" spans="1:17" s="4" customFormat="1" ht="39" customHeight="1">
      <c r="A12" s="189">
        <v>6361</v>
      </c>
      <c r="B12" s="190"/>
      <c r="C12" s="191" t="s">
        <v>93</v>
      </c>
      <c r="D12" s="192"/>
      <c r="E12" s="192"/>
      <c r="F12" s="193"/>
      <c r="G12" s="66">
        <f>PRIH_PRIMICI_IZVORI!G12/PRIH_PRIMICI_IZVORI_EU!$V$7</f>
        <v>29199.01785121773</v>
      </c>
      <c r="H12" s="66">
        <f>PRIH_PRIMICI_IZVORI!H12/PRIH_PRIMICI_IZVORI_EU!$V$7</f>
        <v>38091.44601499767</v>
      </c>
      <c r="I12" s="117">
        <f>PRIH_PRIMICI_IZVORI!I12/PRIH_PRIMICI_IZVORI_EU!$V$7</f>
        <v>29199.01785121773</v>
      </c>
      <c r="J12" s="117">
        <f>PRIH_PRIMICI_IZVORI!J12/PRIH_PRIMICI_IZVORI_EU!$V$7</f>
        <v>0</v>
      </c>
      <c r="K12" s="117">
        <f>PRIH_PRIMICI_IZVORI!K12/PRIH_PRIMICI_IZVORI_EU!$V$7</f>
        <v>0</v>
      </c>
      <c r="L12" s="117">
        <f>PRIH_PRIMICI_IZVORI!L12/PRIH_PRIMICI_IZVORI_EU!$V$7</f>
        <v>0</v>
      </c>
      <c r="M12" s="117">
        <f>PRIH_PRIMICI_IZVORI!M12/PRIH_PRIMICI_IZVORI_EU!$V$7</f>
        <v>29199.01785121773</v>
      </c>
      <c r="N12" s="117">
        <f>PRIH_PRIMICI_IZVORI!N12/PRIH_PRIMICI_IZVORI_EU!$V$7</f>
        <v>0</v>
      </c>
      <c r="O12" s="117">
        <f>PRIH_PRIMICI_IZVORI!O12/PRIH_PRIMICI_IZVORI_EU!$V$7</f>
        <v>0</v>
      </c>
      <c r="P12" s="117">
        <f>PRIH_PRIMICI_IZVORI!P12/PRIH_PRIMICI_IZVORI_EU!$V$7</f>
        <v>29199.01785121773</v>
      </c>
      <c r="Q12" s="117">
        <f>PRIH_PRIMICI_IZVORI!Q12/PRIH_PRIMICI_IZVORI_EU!$V$7</f>
        <v>29199.01785121773</v>
      </c>
    </row>
    <row r="13" spans="1:17" s="4" customFormat="1" ht="50.25" customHeight="1">
      <c r="A13" s="199">
        <v>63612</v>
      </c>
      <c r="B13" s="200"/>
      <c r="C13" s="194" t="s">
        <v>169</v>
      </c>
      <c r="D13" s="195"/>
      <c r="E13" s="195"/>
      <c r="F13" s="201"/>
      <c r="G13" s="67">
        <f>PRIH_PRIMICI_IZVORI!G13/PRIH_PRIMICI_IZVORI_EU!$V$7</f>
        <v>29199.01785121773</v>
      </c>
      <c r="H13" s="67">
        <f>PRIH_PRIMICI_IZVORI!H13/PRIH_PRIMICI_IZVORI_EU!$V$7</f>
        <v>38091.44601499767</v>
      </c>
      <c r="I13" s="39">
        <f>PRIH_PRIMICI_IZVORI!I13/PRIH_PRIMICI_IZVORI_EU!$V$7</f>
        <v>29199.01785121773</v>
      </c>
      <c r="J13" s="39">
        <f>PRIH_PRIMICI_IZVORI!J13/PRIH_PRIMICI_IZVORI_EU!$V$7</f>
        <v>0</v>
      </c>
      <c r="K13" s="39">
        <f>PRIH_PRIMICI_IZVORI!K13/PRIH_PRIMICI_IZVORI_EU!$V$7</f>
        <v>0</v>
      </c>
      <c r="L13" s="39">
        <f>PRIH_PRIMICI_IZVORI!L13/PRIH_PRIMICI_IZVORI_EU!$V$7</f>
        <v>0</v>
      </c>
      <c r="M13" s="39">
        <f>PRIH_PRIMICI_IZVORI!M13/PRIH_PRIMICI_IZVORI_EU!$V$7</f>
        <v>29199.01785121773</v>
      </c>
      <c r="N13" s="39">
        <f>PRIH_PRIMICI_IZVORI!N13/PRIH_PRIMICI_IZVORI_EU!$V$7</f>
        <v>0</v>
      </c>
      <c r="O13" s="39">
        <f>PRIH_PRIMICI_IZVORI!O13/PRIH_PRIMICI_IZVORI_EU!$V$7</f>
        <v>0</v>
      </c>
      <c r="P13" s="39">
        <f>PRIH_PRIMICI_IZVORI!P13/PRIH_PRIMICI_IZVORI_EU!$V$7</f>
        <v>29199.01785121773</v>
      </c>
      <c r="Q13" s="39">
        <f>PRIH_PRIMICI_IZVORI!Q13/PRIH_PRIMICI_IZVORI_EU!$V$7</f>
        <v>29199.01785121773</v>
      </c>
    </row>
    <row r="14" spans="1:17" s="4" customFormat="1" ht="36.75" customHeight="1">
      <c r="A14" s="199">
        <v>63613</v>
      </c>
      <c r="B14" s="200"/>
      <c r="C14" s="194" t="s">
        <v>168</v>
      </c>
      <c r="D14" s="195"/>
      <c r="E14" s="195"/>
      <c r="F14" s="201"/>
      <c r="G14" s="67">
        <f>PRIH_PRIMICI_IZVORI!G14/PRIH_PRIMICI_IZVORI_EU!$V$7</f>
        <v>0</v>
      </c>
      <c r="H14" s="67">
        <f>PRIH_PRIMICI_IZVORI!H14/PRIH_PRIMICI_IZVORI_EU!$V$7</f>
        <v>0</v>
      </c>
      <c r="I14" s="39">
        <f>PRIH_PRIMICI_IZVORI!I14/PRIH_PRIMICI_IZVORI_EU!$V$7</f>
        <v>0</v>
      </c>
      <c r="J14" s="39">
        <f>PRIH_PRIMICI_IZVORI!J14/PRIH_PRIMICI_IZVORI_EU!$V$7</f>
        <v>0</v>
      </c>
      <c r="K14" s="39">
        <f>PRIH_PRIMICI_IZVORI!K14/PRIH_PRIMICI_IZVORI_EU!$V$7</f>
        <v>0</v>
      </c>
      <c r="L14" s="39">
        <f>PRIH_PRIMICI_IZVORI!L14/PRIH_PRIMICI_IZVORI_EU!$V$7</f>
        <v>0</v>
      </c>
      <c r="M14" s="39">
        <f>PRIH_PRIMICI_IZVORI!M14/PRIH_PRIMICI_IZVORI_EU!$V$7</f>
        <v>0</v>
      </c>
      <c r="N14" s="39">
        <f>PRIH_PRIMICI_IZVORI!N14/PRIH_PRIMICI_IZVORI_EU!$V$7</f>
        <v>0</v>
      </c>
      <c r="O14" s="39">
        <f>PRIH_PRIMICI_IZVORI!O14/PRIH_PRIMICI_IZVORI_EU!$V$7</f>
        <v>0</v>
      </c>
      <c r="P14" s="39">
        <f>PRIH_PRIMICI_IZVORI!P14/PRIH_PRIMICI_IZVORI_EU!$V$7</f>
        <v>0</v>
      </c>
      <c r="Q14" s="118">
        <v>0</v>
      </c>
    </row>
    <row r="15" spans="1:17" s="4" customFormat="1" ht="36.75" customHeight="1">
      <c r="A15" s="24">
        <v>638</v>
      </c>
      <c r="B15" s="25"/>
      <c r="C15" s="191" t="s">
        <v>206</v>
      </c>
      <c r="D15" s="192"/>
      <c r="E15" s="192"/>
      <c r="F15" s="26"/>
      <c r="G15" s="66">
        <f>PRIH_PRIMICI_IZVORI!G15/PRIH_PRIMICI_IZVORI_EU!$V$7</f>
        <v>7514.898135244542</v>
      </c>
      <c r="H15" s="66">
        <f>PRIH_PRIMICI_IZVORI!H15/PRIH_PRIMICI_IZVORI_EU!$V$7</f>
        <v>0</v>
      </c>
      <c r="I15" s="117">
        <f>PRIH_PRIMICI_IZVORI!I15/PRIH_PRIMICI_IZVORI_EU!$V$7</f>
        <v>0</v>
      </c>
      <c r="J15" s="117">
        <f>PRIH_PRIMICI_IZVORI!J15/PRIH_PRIMICI_IZVORI_EU!$V$7</f>
        <v>0</v>
      </c>
      <c r="K15" s="117">
        <f>PRIH_PRIMICI_IZVORI!K15/PRIH_PRIMICI_IZVORI_EU!$V$7</f>
        <v>0</v>
      </c>
      <c r="L15" s="117">
        <f>PRIH_PRIMICI_IZVORI!L15/PRIH_PRIMICI_IZVORI_EU!$V$7</f>
        <v>0</v>
      </c>
      <c r="M15" s="117">
        <f>PRIH_PRIMICI_IZVORI!M15/PRIH_PRIMICI_IZVORI_EU!$V$7</f>
        <v>0</v>
      </c>
      <c r="N15" s="117">
        <f>PRIH_PRIMICI_IZVORI!N15/PRIH_PRIMICI_IZVORI_EU!$V$7</f>
        <v>0</v>
      </c>
      <c r="O15" s="117">
        <f>PRIH_PRIMICI_IZVORI!O15/PRIH_PRIMICI_IZVORI_EU!$V$7</f>
        <v>0</v>
      </c>
      <c r="P15" s="117">
        <f>PRIH_PRIMICI_IZVORI!P15/PRIH_PRIMICI_IZVORI_EU!$V$7</f>
        <v>0</v>
      </c>
      <c r="Q15" s="117">
        <f>PRIH_PRIMICI_IZVORI!Q15/PRIH_PRIMICI_IZVORI_EU!$V$7</f>
        <v>0</v>
      </c>
    </row>
    <row r="16" spans="1:17" s="4" customFormat="1" ht="36.75" customHeight="1">
      <c r="A16" s="24">
        <v>6381</v>
      </c>
      <c r="B16" s="25"/>
      <c r="C16" s="191" t="s">
        <v>207</v>
      </c>
      <c r="D16" s="192"/>
      <c r="E16" s="192"/>
      <c r="F16" s="26"/>
      <c r="G16" s="66">
        <f>PRIH_PRIMICI_IZVORI!G16/PRIH_PRIMICI_IZVORI_EU!$V$7</f>
        <v>7514.898135244542</v>
      </c>
      <c r="H16" s="66">
        <f>PRIH_PRIMICI_IZVORI!H16/PRIH_PRIMICI_IZVORI_EU!$V$7</f>
        <v>0</v>
      </c>
      <c r="I16" s="117">
        <f>PRIH_PRIMICI_IZVORI!I16/PRIH_PRIMICI_IZVORI_EU!$V$7</f>
        <v>0</v>
      </c>
      <c r="J16" s="117">
        <f>PRIH_PRIMICI_IZVORI!J16/PRIH_PRIMICI_IZVORI_EU!$V$7</f>
        <v>0</v>
      </c>
      <c r="K16" s="117">
        <f>PRIH_PRIMICI_IZVORI!K16/PRIH_PRIMICI_IZVORI_EU!$V$7</f>
        <v>0</v>
      </c>
      <c r="L16" s="117">
        <f>PRIH_PRIMICI_IZVORI!L16/PRIH_PRIMICI_IZVORI_EU!$V$7</f>
        <v>0</v>
      </c>
      <c r="M16" s="117">
        <f>PRIH_PRIMICI_IZVORI!M16/PRIH_PRIMICI_IZVORI_EU!$V$7</f>
        <v>0</v>
      </c>
      <c r="N16" s="117">
        <f>PRIH_PRIMICI_IZVORI!N16/PRIH_PRIMICI_IZVORI_EU!$V$7</f>
        <v>0</v>
      </c>
      <c r="O16" s="117">
        <f>PRIH_PRIMICI_IZVORI!O16/PRIH_PRIMICI_IZVORI_EU!$V$7</f>
        <v>0</v>
      </c>
      <c r="P16" s="117">
        <f>PRIH_PRIMICI_IZVORI!P16/PRIH_PRIMICI_IZVORI_EU!$V$7</f>
        <v>0</v>
      </c>
      <c r="Q16" s="117">
        <f>PRIH_PRIMICI_IZVORI!Q16/PRIH_PRIMICI_IZVORI_EU!$V$7</f>
        <v>0</v>
      </c>
    </row>
    <row r="17" spans="1:17" s="4" customFormat="1" ht="36.75" customHeight="1">
      <c r="A17" s="28">
        <v>63811</v>
      </c>
      <c r="B17" s="29"/>
      <c r="C17" s="194" t="s">
        <v>208</v>
      </c>
      <c r="D17" s="195"/>
      <c r="E17" s="195"/>
      <c r="F17" s="30"/>
      <c r="G17" s="67">
        <f>PRIH_PRIMICI_IZVORI!G17/PRIH_PRIMICI_IZVORI_EU!$V$7</f>
        <v>7514.898135244542</v>
      </c>
      <c r="H17" s="67">
        <f>PRIH_PRIMICI_IZVORI!H17/PRIH_PRIMICI_IZVORI_EU!$V$7</f>
        <v>0</v>
      </c>
      <c r="I17" s="39">
        <f>PRIH_PRIMICI_IZVORI!I17/PRIH_PRIMICI_IZVORI_EU!$V$7</f>
        <v>0</v>
      </c>
      <c r="J17" s="39">
        <f>PRIH_PRIMICI_IZVORI!J17/PRIH_PRIMICI_IZVORI_EU!$V$7</f>
        <v>0</v>
      </c>
      <c r="K17" s="39">
        <f>PRIH_PRIMICI_IZVORI!K17/PRIH_PRIMICI_IZVORI_EU!$V$7</f>
        <v>0</v>
      </c>
      <c r="L17" s="39">
        <f>PRIH_PRIMICI_IZVORI!L17/PRIH_PRIMICI_IZVORI_EU!$V$7</f>
        <v>0</v>
      </c>
      <c r="M17" s="39">
        <f>PRIH_PRIMICI_IZVORI!M17/PRIH_PRIMICI_IZVORI_EU!$V$7</f>
        <v>0</v>
      </c>
      <c r="N17" s="39">
        <f>PRIH_PRIMICI_IZVORI!N17/PRIH_PRIMICI_IZVORI_EU!$V$7</f>
        <v>0</v>
      </c>
      <c r="O17" s="39">
        <f>PRIH_PRIMICI_IZVORI!O17/PRIH_PRIMICI_IZVORI_EU!$V$7</f>
        <v>0</v>
      </c>
      <c r="P17" s="39">
        <f>PRIH_PRIMICI_IZVORI!P17/PRIH_PRIMICI_IZVORI_EU!$V$7</f>
        <v>0</v>
      </c>
      <c r="Q17" s="39">
        <f>PRIH_PRIMICI_IZVORI!Q17/PRIH_PRIMICI_IZVORI_EU!$V$7</f>
        <v>0</v>
      </c>
    </row>
    <row r="18" spans="1:17" s="4" customFormat="1" ht="12.75">
      <c r="A18" s="175">
        <v>64</v>
      </c>
      <c r="B18" s="175"/>
      <c r="C18" s="175" t="s">
        <v>13</v>
      </c>
      <c r="D18" s="175"/>
      <c r="E18" s="175"/>
      <c r="F18" s="175"/>
      <c r="G18" s="66">
        <f>PRIH_PRIMICI_IZVORI!G18/PRIH_PRIMICI_IZVORI_EU!$V$7</f>
        <v>28.93357223438848</v>
      </c>
      <c r="H18" s="66">
        <f>PRIH_PRIMICI_IZVORI!H18/PRIH_PRIMICI_IZVORI_EU!$V$7</f>
        <v>200.41144070608533</v>
      </c>
      <c r="I18" s="117">
        <f>PRIH_PRIMICI_IZVORI!I18/PRIH_PRIMICI_IZVORI_EU!$V$7</f>
        <v>134.0500364987723</v>
      </c>
      <c r="J18" s="117">
        <f>PRIH_PRIMICI_IZVORI!J18/PRIH_PRIMICI_IZVORI_EU!$V$7</f>
        <v>0</v>
      </c>
      <c r="K18" s="117">
        <f>PRIH_PRIMICI_IZVORI!K18/PRIH_PRIMICI_IZVORI_EU!$V$7</f>
        <v>0</v>
      </c>
      <c r="L18" s="117">
        <f>PRIH_PRIMICI_IZVORI!L18/PRIH_PRIMICI_IZVORI_EU!$V$7</f>
        <v>0</v>
      </c>
      <c r="M18" s="117">
        <f>PRIH_PRIMICI_IZVORI!M18/PRIH_PRIMICI_IZVORI_EU!$V$7</f>
        <v>0</v>
      </c>
      <c r="N18" s="117">
        <f>PRIH_PRIMICI_IZVORI!N18/PRIH_PRIMICI_IZVORI_EU!$V$7</f>
        <v>134.0500364987723</v>
      </c>
      <c r="O18" s="117">
        <f>PRIH_PRIMICI_IZVORI!O18/PRIH_PRIMICI_IZVORI_EU!$V$7</f>
        <v>0</v>
      </c>
      <c r="P18" s="117">
        <f>PRIH_PRIMICI_IZVORI!P18/PRIH_PRIMICI_IZVORI_EU!$V$7</f>
        <v>134.0500364987723</v>
      </c>
      <c r="Q18" s="117">
        <f>PRIH_PRIMICI_IZVORI!Q18/PRIH_PRIMICI_IZVORI_EU!$V$7</f>
        <v>134.0500364987723</v>
      </c>
    </row>
    <row r="19" spans="1:17" s="9" customFormat="1" ht="12.75">
      <c r="A19" s="184">
        <v>641</v>
      </c>
      <c r="B19" s="184"/>
      <c r="C19" s="184" t="s">
        <v>6</v>
      </c>
      <c r="D19" s="184"/>
      <c r="E19" s="184"/>
      <c r="F19" s="184"/>
      <c r="G19" s="66">
        <f>PRIH_PRIMICI_IZVORI!G19/PRIH_PRIMICI_IZVORI_EU!$V$7</f>
        <v>28.93357223438848</v>
      </c>
      <c r="H19" s="66">
        <f>PRIH_PRIMICI_IZVORI!H19/PRIH_PRIMICI_IZVORI_EU!$V$7</f>
        <v>200.41144070608533</v>
      </c>
      <c r="I19" s="117">
        <f>PRIH_PRIMICI_IZVORI!I19/PRIH_PRIMICI_IZVORI_EU!$V$7</f>
        <v>134.0500364987723</v>
      </c>
      <c r="J19" s="117">
        <f>PRIH_PRIMICI_IZVORI!J19/PRIH_PRIMICI_IZVORI_EU!$V$7</f>
        <v>0</v>
      </c>
      <c r="K19" s="117">
        <f>PRIH_PRIMICI_IZVORI!K19/PRIH_PRIMICI_IZVORI_EU!$V$7</f>
        <v>0</v>
      </c>
      <c r="L19" s="117">
        <f>PRIH_PRIMICI_IZVORI!L19/PRIH_PRIMICI_IZVORI_EU!$V$7</f>
        <v>0</v>
      </c>
      <c r="M19" s="117">
        <f>PRIH_PRIMICI_IZVORI!M19/PRIH_PRIMICI_IZVORI_EU!$V$7</f>
        <v>0</v>
      </c>
      <c r="N19" s="117">
        <f>PRIH_PRIMICI_IZVORI!N19/PRIH_PRIMICI_IZVORI_EU!$V$7</f>
        <v>134.0500364987723</v>
      </c>
      <c r="O19" s="117">
        <f>PRIH_PRIMICI_IZVORI!O19/PRIH_PRIMICI_IZVORI_EU!$V$7</f>
        <v>0</v>
      </c>
      <c r="P19" s="117">
        <f>PRIH_PRIMICI_IZVORI!P19/PRIH_PRIMICI_IZVORI_EU!$V$7</f>
        <v>134.0500364987723</v>
      </c>
      <c r="Q19" s="117">
        <f>PRIH_PRIMICI_IZVORI!Q19/PRIH_PRIMICI_IZVORI_EU!$V$7</f>
        <v>134.0500364987723</v>
      </c>
    </row>
    <row r="20" spans="1:17" s="4" customFormat="1" ht="26.25" customHeight="1">
      <c r="A20" s="175">
        <v>6413</v>
      </c>
      <c r="B20" s="175"/>
      <c r="C20" s="173" t="s">
        <v>7</v>
      </c>
      <c r="D20" s="173"/>
      <c r="E20" s="173"/>
      <c r="F20" s="173"/>
      <c r="G20" s="66">
        <f>PRIH_PRIMICI_IZVORI!G20/PRIH_PRIMICI_IZVORI_EU!$V$7</f>
        <v>12.475943990974848</v>
      </c>
      <c r="H20" s="66">
        <f>PRIH_PRIMICI_IZVORI!H20/PRIH_PRIMICI_IZVORI_EU!$V$7</f>
        <v>1.3272280841462605</v>
      </c>
      <c r="I20" s="117">
        <f>PRIH_PRIMICI_IZVORI!I20/PRIH_PRIMICI_IZVORI_EU!$V$7</f>
        <v>1.3272280841462605</v>
      </c>
      <c r="J20" s="117">
        <f>PRIH_PRIMICI_IZVORI!J20/PRIH_PRIMICI_IZVORI_EU!$V$7</f>
        <v>0</v>
      </c>
      <c r="K20" s="117">
        <f>PRIH_PRIMICI_IZVORI!K20/PRIH_PRIMICI_IZVORI_EU!$V$7</f>
        <v>0</v>
      </c>
      <c r="L20" s="117">
        <f>PRIH_PRIMICI_IZVORI!L20/PRIH_PRIMICI_IZVORI_EU!$V$7</f>
        <v>0</v>
      </c>
      <c r="M20" s="117">
        <f>PRIH_PRIMICI_IZVORI!M20/PRIH_PRIMICI_IZVORI_EU!$V$7</f>
        <v>0</v>
      </c>
      <c r="N20" s="117">
        <f>PRIH_PRIMICI_IZVORI!N20/PRIH_PRIMICI_IZVORI_EU!$V$7</f>
        <v>1.3272280841462605</v>
      </c>
      <c r="O20" s="117">
        <f>PRIH_PRIMICI_IZVORI!O20/PRIH_PRIMICI_IZVORI_EU!$V$7</f>
        <v>0</v>
      </c>
      <c r="P20" s="117">
        <f>PRIH_PRIMICI_IZVORI!P20/PRIH_PRIMICI_IZVORI_EU!$V$7</f>
        <v>1.3272280841462605</v>
      </c>
      <c r="Q20" s="117">
        <f>PRIH_PRIMICI_IZVORI!Q20/PRIH_PRIMICI_IZVORI_EU!$V$7</f>
        <v>1.3272280841462605</v>
      </c>
    </row>
    <row r="21" spans="1:17" ht="12.75">
      <c r="A21" s="174">
        <v>64131</v>
      </c>
      <c r="B21" s="174"/>
      <c r="C21" s="174" t="s">
        <v>8</v>
      </c>
      <c r="D21" s="174"/>
      <c r="E21" s="174"/>
      <c r="F21" s="174"/>
      <c r="G21" s="67">
        <f>PRIH_PRIMICI_IZVORI!G21/PRIH_PRIMICI_IZVORI_EU!$V$7</f>
        <v>0</v>
      </c>
      <c r="H21" s="67">
        <f>PRIH_PRIMICI_IZVORI!H21/PRIH_PRIMICI_IZVORI_EU!$V$7</f>
        <v>0</v>
      </c>
      <c r="I21" s="39">
        <f>PRIH_PRIMICI_IZVORI!I21/PRIH_PRIMICI_IZVORI_EU!$V$7</f>
        <v>0</v>
      </c>
      <c r="J21" s="39">
        <f>PRIH_PRIMICI_IZVORI!J21/PRIH_PRIMICI_IZVORI_EU!$V$7</f>
        <v>0</v>
      </c>
      <c r="K21" s="39">
        <f>PRIH_PRIMICI_IZVORI!K21/PRIH_PRIMICI_IZVORI_EU!$V$7</f>
        <v>0</v>
      </c>
      <c r="L21" s="39">
        <f>PRIH_PRIMICI_IZVORI!L21/PRIH_PRIMICI_IZVORI_EU!$V$7</f>
        <v>0</v>
      </c>
      <c r="M21" s="39">
        <f>PRIH_PRIMICI_IZVORI!M21/PRIH_PRIMICI_IZVORI_EU!$V$7</f>
        <v>0</v>
      </c>
      <c r="N21" s="39">
        <f>PRIH_PRIMICI_IZVORI!N21/PRIH_PRIMICI_IZVORI_EU!$V$7</f>
        <v>0</v>
      </c>
      <c r="O21" s="39">
        <f>PRIH_PRIMICI_IZVORI!O21/PRIH_PRIMICI_IZVORI_EU!$V$7</f>
        <v>0</v>
      </c>
      <c r="P21" s="39">
        <f>PRIH_PRIMICI_IZVORI!P21/PRIH_PRIMICI_IZVORI_EU!$V$7</f>
        <v>0</v>
      </c>
      <c r="Q21" s="39">
        <f>PRIH_PRIMICI_IZVORI!Q21/PRIH_PRIMICI_IZVORI_EU!$V$7</f>
        <v>0</v>
      </c>
    </row>
    <row r="22" spans="1:17" ht="12.75">
      <c r="A22" s="174">
        <v>64132</v>
      </c>
      <c r="B22" s="174"/>
      <c r="C22" s="174" t="s">
        <v>9</v>
      </c>
      <c r="D22" s="174"/>
      <c r="E22" s="174"/>
      <c r="F22" s="174"/>
      <c r="G22" s="67">
        <f>PRIH_PRIMICI_IZVORI!G22/PRIH_PRIMICI_IZVORI_EU!$V$7</f>
        <v>12.475943990974848</v>
      </c>
      <c r="H22" s="67">
        <f>PRIH_PRIMICI_IZVORI!H22/PRIH_PRIMICI_IZVORI_EU!$V$7</f>
        <v>1.3272280841462605</v>
      </c>
      <c r="I22" s="39">
        <f>PRIH_PRIMICI_IZVORI!I22/PRIH_PRIMICI_IZVORI_EU!$V$7</f>
        <v>1.3272280841462605</v>
      </c>
      <c r="J22" s="39">
        <f>PRIH_PRIMICI_IZVORI!J22/PRIH_PRIMICI_IZVORI_EU!$V$7</f>
        <v>0</v>
      </c>
      <c r="K22" s="39">
        <f>PRIH_PRIMICI_IZVORI!K22/PRIH_PRIMICI_IZVORI_EU!$V$7</f>
        <v>0</v>
      </c>
      <c r="L22" s="39">
        <f>PRIH_PRIMICI_IZVORI!L22/PRIH_PRIMICI_IZVORI_EU!$V$7</f>
        <v>0</v>
      </c>
      <c r="M22" s="39">
        <f>PRIH_PRIMICI_IZVORI!M22/PRIH_PRIMICI_IZVORI_EU!$V$7</f>
        <v>0</v>
      </c>
      <c r="N22" s="39">
        <f>PRIH_PRIMICI_IZVORI!N22/PRIH_PRIMICI_IZVORI_EU!$V$7</f>
        <v>1.3272280841462605</v>
      </c>
      <c r="O22" s="39">
        <f>PRIH_PRIMICI_IZVORI!O22/PRIH_PRIMICI_IZVORI_EU!$V$7</f>
        <v>0</v>
      </c>
      <c r="P22" s="39">
        <f>PRIH_PRIMICI_IZVORI!P22/PRIH_PRIMICI_IZVORI_EU!$V$7</f>
        <v>1.3272280841462605</v>
      </c>
      <c r="Q22" s="39">
        <f>PRIH_PRIMICI_IZVORI!Q22/PRIH_PRIMICI_IZVORI_EU!$V$7</f>
        <v>1.3272280841462605</v>
      </c>
    </row>
    <row r="23" spans="1:17" s="4" customFormat="1" ht="12.75">
      <c r="A23" s="175">
        <v>6414</v>
      </c>
      <c r="B23" s="175"/>
      <c r="C23" s="175" t="s">
        <v>10</v>
      </c>
      <c r="D23" s="175"/>
      <c r="E23" s="175"/>
      <c r="F23" s="175"/>
      <c r="G23" s="66">
        <f>PRIH_PRIMICI_IZVORI!G23/PRIH_PRIMICI_IZVORI_EU!$V$7</f>
        <v>0</v>
      </c>
      <c r="H23" s="66">
        <f>PRIH_PRIMICI_IZVORI!H23/PRIH_PRIMICI_IZVORI_EU!$V$7</f>
        <v>132.72280841462606</v>
      </c>
      <c r="I23" s="117">
        <f>PRIH_PRIMICI_IZVORI!I23/PRIH_PRIMICI_IZVORI_EU!$V$7</f>
        <v>132.72280841462606</v>
      </c>
      <c r="J23" s="117">
        <f>PRIH_PRIMICI_IZVORI!J23/PRIH_PRIMICI_IZVORI_EU!$V$7</f>
        <v>0</v>
      </c>
      <c r="K23" s="117">
        <f>PRIH_PRIMICI_IZVORI!K23/PRIH_PRIMICI_IZVORI_EU!$V$7</f>
        <v>0</v>
      </c>
      <c r="L23" s="117">
        <f>PRIH_PRIMICI_IZVORI!L23/PRIH_PRIMICI_IZVORI_EU!$V$7</f>
        <v>0</v>
      </c>
      <c r="M23" s="117">
        <f>PRIH_PRIMICI_IZVORI!M23/PRIH_PRIMICI_IZVORI_EU!$V$7</f>
        <v>0</v>
      </c>
      <c r="N23" s="117">
        <f>PRIH_PRIMICI_IZVORI!N23/PRIH_PRIMICI_IZVORI_EU!$V$7</f>
        <v>132.72280841462606</v>
      </c>
      <c r="O23" s="117">
        <f>PRIH_PRIMICI_IZVORI!O23/PRIH_PRIMICI_IZVORI_EU!$V$7</f>
        <v>0</v>
      </c>
      <c r="P23" s="117">
        <f>PRIH_PRIMICI_IZVORI!P23/PRIH_PRIMICI_IZVORI_EU!$V$7</f>
        <v>132.72280841462606</v>
      </c>
      <c r="Q23" s="117">
        <f>PRIH_PRIMICI_IZVORI!Q23/PRIH_PRIMICI_IZVORI_EU!$V$7</f>
        <v>132.72280841462606</v>
      </c>
    </row>
    <row r="24" spans="1:17" ht="28.5" customHeight="1">
      <c r="A24" s="174">
        <v>64143</v>
      </c>
      <c r="B24" s="174"/>
      <c r="C24" s="171" t="s">
        <v>11</v>
      </c>
      <c r="D24" s="171"/>
      <c r="E24" s="171"/>
      <c r="F24" s="171"/>
      <c r="G24" s="66">
        <f>PRIH_PRIMICI_IZVORI!G24/PRIH_PRIMICI_IZVORI_EU!$V$7</f>
        <v>0</v>
      </c>
      <c r="H24" s="66">
        <f>PRIH_PRIMICI_IZVORI!H24/PRIH_PRIMICI_IZVORI_EU!$V$7</f>
        <v>132.72280841462606</v>
      </c>
      <c r="I24" s="117">
        <f>PRIH_PRIMICI_IZVORI!I24/PRIH_PRIMICI_IZVORI_EU!$V$7</f>
        <v>132.72280841462606</v>
      </c>
      <c r="J24" s="117">
        <f>PRIH_PRIMICI_IZVORI!J24/PRIH_PRIMICI_IZVORI_EU!$V$7</f>
        <v>0</v>
      </c>
      <c r="K24" s="117">
        <f>PRIH_PRIMICI_IZVORI!K24/PRIH_PRIMICI_IZVORI_EU!$V$7</f>
        <v>0</v>
      </c>
      <c r="L24" s="43"/>
      <c r="M24" s="117">
        <f>PRIH_PRIMICI_IZVORI!M24/PRIH_PRIMICI_IZVORI_EU!$V$7</f>
        <v>0</v>
      </c>
      <c r="N24" s="117">
        <f>PRIH_PRIMICI_IZVORI!N24/PRIH_PRIMICI_IZVORI_EU!$V$7</f>
        <v>132.72280841462606</v>
      </c>
      <c r="O24" s="117">
        <f>PRIH_PRIMICI_IZVORI!O24/PRIH_PRIMICI_IZVORI_EU!$V$7</f>
        <v>0</v>
      </c>
      <c r="P24" s="117">
        <f>PRIH_PRIMICI_IZVORI!P24/PRIH_PRIMICI_IZVORI_EU!$V$7</f>
        <v>132.72280841462606</v>
      </c>
      <c r="Q24" s="117">
        <f>PRIH_PRIMICI_IZVORI!Q24/PRIH_PRIMICI_IZVORI_EU!$V$7</f>
        <v>132.72280841462606</v>
      </c>
    </row>
    <row r="25" spans="1:17" s="4" customFormat="1" ht="28.5" customHeight="1">
      <c r="A25" s="20">
        <v>6415</v>
      </c>
      <c r="B25" s="20"/>
      <c r="C25" s="202" t="s">
        <v>190</v>
      </c>
      <c r="D25" s="203"/>
      <c r="E25" s="204"/>
      <c r="F25" s="31"/>
      <c r="G25" s="66">
        <f>PRIH_PRIMICI_IZVORI!G25/PRIH_PRIMICI_IZVORI_EU!$V$7</f>
        <v>16.45762824341363</v>
      </c>
      <c r="H25" s="66">
        <f>PRIH_PRIMICI_IZVORI!H25/PRIH_PRIMICI_IZVORI_EU!$V$7</f>
        <v>66.36140420731303</v>
      </c>
      <c r="I25" s="117">
        <f>PRIH_PRIMICI_IZVORI!I25/PRIH_PRIMICI_IZVORI_EU!$V$7</f>
        <v>0</v>
      </c>
      <c r="J25" s="117">
        <f>PRIH_PRIMICI_IZVORI!J25/PRIH_PRIMICI_IZVORI_EU!$V$7</f>
        <v>0</v>
      </c>
      <c r="K25" s="117">
        <f>PRIH_PRIMICI_IZVORI!K25/PRIH_PRIMICI_IZVORI_EU!$V$7</f>
        <v>0</v>
      </c>
      <c r="L25" s="44">
        <f>SUM(L26)</f>
        <v>0</v>
      </c>
      <c r="M25" s="117">
        <f>PRIH_PRIMICI_IZVORI!M25/PRIH_PRIMICI_IZVORI_EU!$V$7</f>
        <v>0</v>
      </c>
      <c r="N25" s="117">
        <f>PRIH_PRIMICI_IZVORI!N25/PRIH_PRIMICI_IZVORI_EU!$V$7</f>
        <v>0</v>
      </c>
      <c r="O25" s="117">
        <f>PRIH_PRIMICI_IZVORI!O25/PRIH_PRIMICI_IZVORI_EU!$V$7</f>
        <v>0</v>
      </c>
      <c r="P25" s="117">
        <f>PRIH_PRIMICI_IZVORI!P25/PRIH_PRIMICI_IZVORI_EU!$V$7</f>
        <v>0</v>
      </c>
      <c r="Q25" s="117">
        <f>PRIH_PRIMICI_IZVORI!Q25/PRIH_PRIMICI_IZVORI_EU!$V$7</f>
        <v>0</v>
      </c>
    </row>
    <row r="26" spans="1:17" s="6" customFormat="1" ht="28.5" customHeight="1">
      <c r="A26" s="18">
        <v>64151</v>
      </c>
      <c r="B26" s="18"/>
      <c r="C26" s="205" t="s">
        <v>190</v>
      </c>
      <c r="D26" s="206"/>
      <c r="E26" s="207"/>
      <c r="F26" s="19"/>
      <c r="G26" s="66">
        <f>PRIH_PRIMICI_IZVORI!G26/PRIH_PRIMICI_IZVORI_EU!$V$7</f>
        <v>16.45762824341363</v>
      </c>
      <c r="H26" s="66">
        <f>PRIH_PRIMICI_IZVORI!H26/PRIH_PRIMICI_IZVORI_EU!$V$7</f>
        <v>66.36140420731303</v>
      </c>
      <c r="I26" s="117">
        <f>PRIH_PRIMICI_IZVORI!I26/PRIH_PRIMICI_IZVORI_EU!$V$7</f>
        <v>0</v>
      </c>
      <c r="J26" s="117">
        <f>PRIH_PRIMICI_IZVORI!J26/PRIH_PRIMICI_IZVORI_EU!$V$7</f>
        <v>0</v>
      </c>
      <c r="K26" s="117">
        <f>PRIH_PRIMICI_IZVORI!K26/PRIH_PRIMICI_IZVORI_EU!$V$7</f>
        <v>0</v>
      </c>
      <c r="L26" s="43"/>
      <c r="M26" s="117">
        <f>PRIH_PRIMICI_IZVORI!M26/PRIH_PRIMICI_IZVORI_EU!$V$7</f>
        <v>0</v>
      </c>
      <c r="N26" s="117">
        <f>PRIH_PRIMICI_IZVORI!N26/PRIH_PRIMICI_IZVORI_EU!$V$7</f>
        <v>0</v>
      </c>
      <c r="O26" s="117">
        <f>PRIH_PRIMICI_IZVORI!O26/PRIH_PRIMICI_IZVORI_EU!$V$7</f>
        <v>0</v>
      </c>
      <c r="P26" s="117">
        <f>PRIH_PRIMICI_IZVORI!P26/PRIH_PRIMICI_IZVORI_EU!$V$7</f>
        <v>0</v>
      </c>
      <c r="Q26" s="117">
        <f>PRIH_PRIMICI_IZVORI!Q26/PRIH_PRIMICI_IZVORI_EU!$V$7</f>
        <v>0</v>
      </c>
    </row>
    <row r="27" spans="1:17" s="4" customFormat="1" ht="37.5" customHeight="1">
      <c r="A27" s="175">
        <v>65</v>
      </c>
      <c r="B27" s="175"/>
      <c r="C27" s="173" t="s">
        <v>14</v>
      </c>
      <c r="D27" s="173"/>
      <c r="E27" s="173"/>
      <c r="F27" s="173"/>
      <c r="G27" s="66">
        <f>PRIH_PRIMICI_IZVORI!G27/PRIH_PRIMICI_IZVORI_EU!$V$7</f>
        <v>57318.468378790894</v>
      </c>
      <c r="H27" s="66">
        <f>PRIH_PRIMICI_IZVORI!H27/PRIH_PRIMICI_IZVORI_EU!$V$7</f>
        <v>76315.61483840998</v>
      </c>
      <c r="I27" s="117">
        <f>PRIH_PRIMICI_IZVORI!I27/PRIH_PRIMICI_IZVORI_EU!$V$7</f>
        <v>82951.75525914128</v>
      </c>
      <c r="J27" s="117">
        <f>PRIH_PRIMICI_IZVORI!J27/PRIH_PRIMICI_IZVORI_EU!$V$7</f>
        <v>79633.68504877563</v>
      </c>
      <c r="K27" s="117">
        <f>PRIH_PRIMICI_IZVORI!K27/PRIH_PRIMICI_IZVORI_EU!$V$7</f>
        <v>0</v>
      </c>
      <c r="L27" s="44">
        <f>SUM(L28)</f>
        <v>0</v>
      </c>
      <c r="M27" s="117">
        <f>PRIH_PRIMICI_IZVORI!M27/PRIH_PRIMICI_IZVORI_EU!$V$7</f>
        <v>0</v>
      </c>
      <c r="N27" s="117">
        <f>PRIH_PRIMICI_IZVORI!N27/PRIH_PRIMICI_IZVORI_EU!$V$7</f>
        <v>0</v>
      </c>
      <c r="O27" s="117">
        <f>PRIH_PRIMICI_IZVORI!O27/PRIH_PRIMICI_IZVORI_EU!$V$7</f>
        <v>3318.0702103656513</v>
      </c>
      <c r="P27" s="117">
        <f>PRIH_PRIMICI_IZVORI!P27/PRIH_PRIMICI_IZVORI_EU!$V$7</f>
        <v>82951.75525914128</v>
      </c>
      <c r="Q27" s="117">
        <f>PRIH_PRIMICI_IZVORI!Q27/PRIH_PRIMICI_IZVORI_EU!$V$7</f>
        <v>82951.75525914128</v>
      </c>
    </row>
    <row r="28" spans="1:17" s="9" customFormat="1" ht="12.75">
      <c r="A28" s="184">
        <v>652</v>
      </c>
      <c r="B28" s="184"/>
      <c r="C28" s="184" t="s">
        <v>15</v>
      </c>
      <c r="D28" s="184"/>
      <c r="E28" s="184"/>
      <c r="F28" s="184"/>
      <c r="G28" s="66">
        <f>PRIH_PRIMICI_IZVORI!G28/PRIH_PRIMICI_IZVORI_EU!$V$7</f>
        <v>57318.468378790894</v>
      </c>
      <c r="H28" s="66">
        <f>PRIH_PRIMICI_IZVORI!H28/PRIH_PRIMICI_IZVORI_EU!$V$7</f>
        <v>76315.61483840998</v>
      </c>
      <c r="I28" s="117">
        <f>PRIH_PRIMICI_IZVORI!I28/PRIH_PRIMICI_IZVORI_EU!$V$7</f>
        <v>82951.75525914128</v>
      </c>
      <c r="J28" s="117">
        <f>PRIH_PRIMICI_IZVORI!J28/PRIH_PRIMICI_IZVORI_EU!$V$7</f>
        <v>79633.68504877563</v>
      </c>
      <c r="K28" s="117">
        <f>PRIH_PRIMICI_IZVORI!K28/PRIH_PRIMICI_IZVORI_EU!$V$7</f>
        <v>0</v>
      </c>
      <c r="L28" s="41">
        <f>SUM(L29)</f>
        <v>0</v>
      </c>
      <c r="M28" s="117">
        <f>PRIH_PRIMICI_IZVORI!M28/PRIH_PRIMICI_IZVORI_EU!$V$7</f>
        <v>0</v>
      </c>
      <c r="N28" s="117">
        <f>PRIH_PRIMICI_IZVORI!N28/PRIH_PRIMICI_IZVORI_EU!$V$7</f>
        <v>0</v>
      </c>
      <c r="O28" s="117">
        <f>PRIH_PRIMICI_IZVORI!O28/PRIH_PRIMICI_IZVORI_EU!$V$7</f>
        <v>3318.0702103656513</v>
      </c>
      <c r="P28" s="117">
        <f>PRIH_PRIMICI_IZVORI!P28/PRIH_PRIMICI_IZVORI_EU!$V$7</f>
        <v>82951.75525914128</v>
      </c>
      <c r="Q28" s="117">
        <f>PRIH_PRIMICI_IZVORI!Q28/PRIH_PRIMICI_IZVORI_EU!$V$7</f>
        <v>82951.75525914128</v>
      </c>
    </row>
    <row r="29" spans="1:17" s="4" customFormat="1" ht="12.75">
      <c r="A29" s="175">
        <v>6526</v>
      </c>
      <c r="B29" s="175"/>
      <c r="C29" s="175" t="s">
        <v>16</v>
      </c>
      <c r="D29" s="175"/>
      <c r="E29" s="175"/>
      <c r="F29" s="175"/>
      <c r="G29" s="66">
        <f>PRIH_PRIMICI_IZVORI!G29/PRIH_PRIMICI_IZVORI_EU!$V$7</f>
        <v>57318.468378790894</v>
      </c>
      <c r="H29" s="66">
        <f>PRIH_PRIMICI_IZVORI!H29/PRIH_PRIMICI_IZVORI_EU!$V$7</f>
        <v>76315.61483840998</v>
      </c>
      <c r="I29" s="117">
        <f>PRIH_PRIMICI_IZVORI!I29/PRIH_PRIMICI_IZVORI_EU!$V$7</f>
        <v>82951.75525914128</v>
      </c>
      <c r="J29" s="117">
        <f>PRIH_PRIMICI_IZVORI!J29/PRIH_PRIMICI_IZVORI_EU!$V$7</f>
        <v>79633.68504877563</v>
      </c>
      <c r="K29" s="117">
        <f>PRIH_PRIMICI_IZVORI!K29/PRIH_PRIMICI_IZVORI_EU!$V$7</f>
        <v>0</v>
      </c>
      <c r="L29" s="40">
        <f>SUM(L30:L32)</f>
        <v>0</v>
      </c>
      <c r="M29" s="117">
        <f>PRIH_PRIMICI_IZVORI!M29/PRIH_PRIMICI_IZVORI_EU!$V$7</f>
        <v>0</v>
      </c>
      <c r="N29" s="117">
        <f>PRIH_PRIMICI_IZVORI!N29/PRIH_PRIMICI_IZVORI_EU!$V$7</f>
        <v>0</v>
      </c>
      <c r="O29" s="117">
        <f>PRIH_PRIMICI_IZVORI!O29/PRIH_PRIMICI_IZVORI_EU!$V$7</f>
        <v>3318.0702103656513</v>
      </c>
      <c r="P29" s="117">
        <f>PRIH_PRIMICI_IZVORI!P29/PRIH_PRIMICI_IZVORI_EU!$V$7</f>
        <v>82951.75525914128</v>
      </c>
      <c r="Q29" s="117">
        <f>PRIH_PRIMICI_IZVORI!Q29/PRIH_PRIMICI_IZVORI_EU!$V$7</f>
        <v>82951.75525914128</v>
      </c>
    </row>
    <row r="30" spans="1:17" ht="26.25" customHeight="1">
      <c r="A30" s="174">
        <v>65264</v>
      </c>
      <c r="B30" s="174"/>
      <c r="C30" s="171" t="s">
        <v>17</v>
      </c>
      <c r="D30" s="171"/>
      <c r="E30" s="171"/>
      <c r="F30" s="171"/>
      <c r="G30" s="67">
        <f>PRIH_PRIMICI_IZVORI!G30/PRIH_PRIMICI_IZVORI_EU!$V$7</f>
        <v>57318.468378790894</v>
      </c>
      <c r="H30" s="67">
        <f>PRIH_PRIMICI_IZVORI!H30/PRIH_PRIMICI_IZVORI_EU!$V$7</f>
        <v>72997.54462804433</v>
      </c>
      <c r="I30" s="39">
        <f>PRIH_PRIMICI_IZVORI!I30/PRIH_PRIMICI_IZVORI_EU!$V$7</f>
        <v>79633.68504877563</v>
      </c>
      <c r="J30" s="39">
        <f>PRIH_PRIMICI_IZVORI!J30/PRIH_PRIMICI_IZVORI_EU!$V$7</f>
        <v>79633.68504877563</v>
      </c>
      <c r="K30" s="39">
        <f>PRIH_PRIMICI_IZVORI!K30/PRIH_PRIMICI_IZVORI_EU!$V$7</f>
        <v>0</v>
      </c>
      <c r="L30" s="43"/>
      <c r="M30" s="39">
        <f>PRIH_PRIMICI_IZVORI!M30/PRIH_PRIMICI_IZVORI_EU!$V$7</f>
        <v>0</v>
      </c>
      <c r="N30" s="39">
        <f>PRIH_PRIMICI_IZVORI!N30/PRIH_PRIMICI_IZVORI_EU!$V$7</f>
        <v>0</v>
      </c>
      <c r="O30" s="39">
        <f>PRIH_PRIMICI_IZVORI!O30/PRIH_PRIMICI_IZVORI_EU!$V$7</f>
        <v>0</v>
      </c>
      <c r="P30" s="39">
        <f>PRIH_PRIMICI_IZVORI!P30/PRIH_PRIMICI_IZVORI_EU!$V$7</f>
        <v>79633.68504877563</v>
      </c>
      <c r="Q30" s="39">
        <f>PRIH_PRIMICI_IZVORI!Q30/PRIH_PRIMICI_IZVORI_EU!$V$7</f>
        <v>79633.68504877563</v>
      </c>
    </row>
    <row r="31" spans="1:17" ht="26.25" customHeight="1">
      <c r="A31" s="208">
        <v>65267</v>
      </c>
      <c r="B31" s="209"/>
      <c r="C31" s="205" t="s">
        <v>163</v>
      </c>
      <c r="D31" s="206"/>
      <c r="E31" s="206"/>
      <c r="F31" s="207"/>
      <c r="G31" s="67">
        <f>PRIH_PRIMICI_IZVORI!G31/PRIH_PRIMICI_IZVORI_EU!$V$7</f>
        <v>0</v>
      </c>
      <c r="H31" s="67">
        <f>PRIH_PRIMICI_IZVORI!H31/PRIH_PRIMICI_IZVORI_EU!$V$7</f>
        <v>3318.0702103656513</v>
      </c>
      <c r="I31" s="39">
        <f>PRIH_PRIMICI_IZVORI!I31/PRIH_PRIMICI_IZVORI_EU!$V$7</f>
        <v>3318.0702103656513</v>
      </c>
      <c r="J31" s="39">
        <f>PRIH_PRIMICI_IZVORI!J31/PRIH_PRIMICI_IZVORI_EU!$V$7</f>
        <v>0</v>
      </c>
      <c r="K31" s="39">
        <f>PRIH_PRIMICI_IZVORI!K31/PRIH_PRIMICI_IZVORI_EU!$V$7</f>
        <v>0</v>
      </c>
      <c r="L31" s="43"/>
      <c r="M31" s="39">
        <f>PRIH_PRIMICI_IZVORI!M31/PRIH_PRIMICI_IZVORI_EU!$V$7</f>
        <v>0</v>
      </c>
      <c r="N31" s="39">
        <f>PRIH_PRIMICI_IZVORI!N31/PRIH_PRIMICI_IZVORI_EU!$V$7</f>
        <v>0</v>
      </c>
      <c r="O31" s="39">
        <f>PRIH_PRIMICI_IZVORI!O31/PRIH_PRIMICI_IZVORI_EU!$V$7</f>
        <v>3318.0702103656513</v>
      </c>
      <c r="P31" s="39">
        <f>PRIH_PRIMICI_IZVORI!P31/PRIH_PRIMICI_IZVORI_EU!$V$7</f>
        <v>3318.0702103656513</v>
      </c>
      <c r="Q31" s="39">
        <f>PRIH_PRIMICI_IZVORI!Q31/PRIH_PRIMICI_IZVORI_EU!$V$7</f>
        <v>3318.0702103656513</v>
      </c>
    </row>
    <row r="32" spans="1:17" ht="12.75">
      <c r="A32" s="174">
        <v>65269</v>
      </c>
      <c r="B32" s="174"/>
      <c r="C32" s="174" t="s">
        <v>16</v>
      </c>
      <c r="D32" s="174"/>
      <c r="E32" s="174"/>
      <c r="F32" s="174"/>
      <c r="G32" s="67">
        <f>PRIH_PRIMICI_IZVORI!G32/PRIH_PRIMICI_IZVORI_EU!$V$7</f>
        <v>0</v>
      </c>
      <c r="H32" s="67">
        <f>PRIH_PRIMICI_IZVORI!H32/PRIH_PRIMICI_IZVORI_EU!$V$7</f>
        <v>0</v>
      </c>
      <c r="I32" s="39">
        <f>PRIH_PRIMICI_IZVORI!I32/PRIH_PRIMICI_IZVORI_EU!$V$7</f>
        <v>0</v>
      </c>
      <c r="J32" s="39">
        <f>PRIH_PRIMICI_IZVORI!J32/PRIH_PRIMICI_IZVORI_EU!$V$7</f>
        <v>0</v>
      </c>
      <c r="K32" s="39">
        <f>PRIH_PRIMICI_IZVORI!K32/PRIH_PRIMICI_IZVORI_EU!$V$7</f>
        <v>0</v>
      </c>
      <c r="L32" s="43"/>
      <c r="M32" s="39">
        <f>PRIH_PRIMICI_IZVORI!M32/PRIH_PRIMICI_IZVORI_EU!$V$7</f>
        <v>0</v>
      </c>
      <c r="N32" s="39">
        <f>PRIH_PRIMICI_IZVORI!N32/PRIH_PRIMICI_IZVORI_EU!$V$7</f>
        <v>0</v>
      </c>
      <c r="O32" s="39">
        <f>PRIH_PRIMICI_IZVORI!O32/PRIH_PRIMICI_IZVORI_EU!$V$7</f>
        <v>0</v>
      </c>
      <c r="P32" s="39">
        <f>PRIH_PRIMICI_IZVORI!P32/PRIH_PRIMICI_IZVORI_EU!$V$7</f>
        <v>0</v>
      </c>
      <c r="Q32" s="39">
        <f>PRIH_PRIMICI_IZVORI!Q32/PRIH_PRIMICI_IZVORI_EU!$V$7</f>
        <v>0</v>
      </c>
    </row>
    <row r="33" spans="1:17" s="4" customFormat="1" ht="42" customHeight="1">
      <c r="A33" s="175">
        <v>66</v>
      </c>
      <c r="B33" s="175"/>
      <c r="C33" s="173" t="s">
        <v>32</v>
      </c>
      <c r="D33" s="173"/>
      <c r="E33" s="173"/>
      <c r="F33" s="173"/>
      <c r="G33" s="66">
        <f>PRIH_PRIMICI_IZVORI!G33/PRIH_PRIMICI_IZVORI_EU!$V$7</f>
        <v>847472.0286681266</v>
      </c>
      <c r="H33" s="66">
        <f>PRIH_PRIMICI_IZVORI!H33/PRIH_PRIMICI_IZVORI_EU!$V$7</f>
        <v>610524.9187072798</v>
      </c>
      <c r="I33" s="117">
        <f>PRIH_PRIMICI_IZVORI!I33/PRIH_PRIMICI_IZVORI_EU!$V$7</f>
        <v>637069.480390205</v>
      </c>
      <c r="J33" s="117">
        <f>PRIH_PRIMICI_IZVORI!J33/PRIH_PRIMICI_IZVORI_EU!$V$7</f>
        <v>0</v>
      </c>
      <c r="K33" s="117">
        <f>PRIH_PRIMICI_IZVORI!K33/PRIH_PRIMICI_IZVORI_EU!$V$7</f>
        <v>0</v>
      </c>
      <c r="L33" s="44">
        <f>SUM(L34)</f>
        <v>0</v>
      </c>
      <c r="M33" s="117">
        <f>PRIH_PRIMICI_IZVORI!M33/PRIH_PRIMICI_IZVORI_EU!$V$7</f>
        <v>0</v>
      </c>
      <c r="N33" s="117">
        <f>PRIH_PRIMICI_IZVORI!N33/PRIH_PRIMICI_IZVORI_EU!$V$7</f>
        <v>637069.480390205</v>
      </c>
      <c r="O33" s="117">
        <f>PRIH_PRIMICI_IZVORI!O33/PRIH_PRIMICI_IZVORI_EU!$V$7</f>
        <v>0</v>
      </c>
      <c r="P33" s="117">
        <f>PRIH_PRIMICI_IZVORI!P33/PRIH_PRIMICI_IZVORI_EU!$V$7</f>
        <v>663614.0420731303</v>
      </c>
      <c r="Q33" s="117">
        <f>PRIH_PRIMICI_IZVORI!Q33/PRIH_PRIMICI_IZVORI_EU!$V$7</f>
        <v>690158.6037560555</v>
      </c>
    </row>
    <row r="34" spans="1:17" s="9" customFormat="1" ht="25.5" customHeight="1">
      <c r="A34" s="184">
        <v>661</v>
      </c>
      <c r="B34" s="184"/>
      <c r="C34" s="183" t="s">
        <v>18</v>
      </c>
      <c r="D34" s="183"/>
      <c r="E34" s="183"/>
      <c r="F34" s="183"/>
      <c r="G34" s="66">
        <f>PRIH_PRIMICI_IZVORI!G34/PRIH_PRIMICI_IZVORI_EU!$V$7</f>
        <v>847472.0286681266</v>
      </c>
      <c r="H34" s="66">
        <f>PRIH_PRIMICI_IZVORI!H34/PRIH_PRIMICI_IZVORI_EU!$V$7</f>
        <v>610524.9187072798</v>
      </c>
      <c r="I34" s="117">
        <f>PRIH_PRIMICI_IZVORI!I34/PRIH_PRIMICI_IZVORI_EU!$V$7</f>
        <v>637069.480390205</v>
      </c>
      <c r="J34" s="117">
        <f>PRIH_PRIMICI_IZVORI!J34/PRIH_PRIMICI_IZVORI_EU!$V$7</f>
        <v>0</v>
      </c>
      <c r="K34" s="117">
        <f>PRIH_PRIMICI_IZVORI!K34/PRIH_PRIMICI_IZVORI_EU!$V$7</f>
        <v>0</v>
      </c>
      <c r="L34" s="46">
        <f>SUM(L35)</f>
        <v>0</v>
      </c>
      <c r="M34" s="117">
        <f>PRIH_PRIMICI_IZVORI!M34/PRIH_PRIMICI_IZVORI_EU!$V$7</f>
        <v>0</v>
      </c>
      <c r="N34" s="117">
        <f>PRIH_PRIMICI_IZVORI!N34/PRIH_PRIMICI_IZVORI_EU!$V$7</f>
        <v>637069.480390205</v>
      </c>
      <c r="O34" s="117">
        <f>PRIH_PRIMICI_IZVORI!O34/PRIH_PRIMICI_IZVORI_EU!$V$7</f>
        <v>0</v>
      </c>
      <c r="P34" s="117">
        <f>PRIH_PRIMICI_IZVORI!P34/PRIH_PRIMICI_IZVORI_EU!$V$7</f>
        <v>663614.0420731303</v>
      </c>
      <c r="Q34" s="117">
        <f>PRIH_PRIMICI_IZVORI!Q34/PRIH_PRIMICI_IZVORI_EU!$V$7</f>
        <v>690158.6037560555</v>
      </c>
    </row>
    <row r="35" spans="1:17" s="4" customFormat="1" ht="12.75">
      <c r="A35" s="175">
        <v>6615</v>
      </c>
      <c r="B35" s="175"/>
      <c r="C35" s="175" t="s">
        <v>19</v>
      </c>
      <c r="D35" s="175"/>
      <c r="E35" s="175"/>
      <c r="F35" s="175"/>
      <c r="G35" s="66">
        <f>PRIH_PRIMICI_IZVORI!G35/PRIH_PRIMICI_IZVORI_EU!$V$7</f>
        <v>847472.0286681266</v>
      </c>
      <c r="H35" s="66">
        <f>PRIH_PRIMICI_IZVORI!H35/PRIH_PRIMICI_IZVORI_EU!$V$7</f>
        <v>610524.9187072798</v>
      </c>
      <c r="I35" s="117">
        <f>PRIH_PRIMICI_IZVORI!I35/PRIH_PRIMICI_IZVORI_EU!$V$7</f>
        <v>637069.480390205</v>
      </c>
      <c r="J35" s="117">
        <f>PRIH_PRIMICI_IZVORI!J35/PRIH_PRIMICI_IZVORI_EU!$V$7</f>
        <v>0</v>
      </c>
      <c r="K35" s="117">
        <f>PRIH_PRIMICI_IZVORI!K35/PRIH_PRIMICI_IZVORI_EU!$V$7</f>
        <v>0</v>
      </c>
      <c r="L35" s="40">
        <f>SUM(L36)</f>
        <v>0</v>
      </c>
      <c r="M35" s="117">
        <f>PRIH_PRIMICI_IZVORI!M35/PRIH_PRIMICI_IZVORI_EU!$V$7</f>
        <v>0</v>
      </c>
      <c r="N35" s="117">
        <f>PRIH_PRIMICI_IZVORI!N35/PRIH_PRIMICI_IZVORI_EU!$V$7</f>
        <v>637069.480390205</v>
      </c>
      <c r="O35" s="117">
        <f>PRIH_PRIMICI_IZVORI!O35/PRIH_PRIMICI_IZVORI_EU!$V$7</f>
        <v>0</v>
      </c>
      <c r="P35" s="117">
        <f>PRIH_PRIMICI_IZVORI!P35/PRIH_PRIMICI_IZVORI_EU!$V$7</f>
        <v>663614.0420731303</v>
      </c>
      <c r="Q35" s="117">
        <f>PRIH_PRIMICI_IZVORI!Q35/PRIH_PRIMICI_IZVORI_EU!$V$7</f>
        <v>690158.6037560555</v>
      </c>
    </row>
    <row r="36" spans="1:17" ht="12.75">
      <c r="A36" s="174">
        <v>66151</v>
      </c>
      <c r="B36" s="174"/>
      <c r="C36" s="174" t="s">
        <v>19</v>
      </c>
      <c r="D36" s="174"/>
      <c r="E36" s="174"/>
      <c r="F36" s="174"/>
      <c r="G36" s="67">
        <f>PRIH_PRIMICI_IZVORI!G36/PRIH_PRIMICI_IZVORI_EU!$V$7</f>
        <v>847472.0286681266</v>
      </c>
      <c r="H36" s="67">
        <f>PRIH_PRIMICI_IZVORI!H36/PRIH_PRIMICI_IZVORI_EU!$V$7</f>
        <v>610524.9187072798</v>
      </c>
      <c r="I36" s="39">
        <f>PRIH_PRIMICI_IZVORI!I36/PRIH_PRIMICI_IZVORI_EU!$V$7</f>
        <v>637069.480390205</v>
      </c>
      <c r="J36" s="39">
        <f>PRIH_PRIMICI_IZVORI!J36/PRIH_PRIMICI_IZVORI_EU!$V$7</f>
        <v>0</v>
      </c>
      <c r="K36" s="39">
        <f>PRIH_PRIMICI_IZVORI!K36/PRIH_PRIMICI_IZVORI_EU!$V$7</f>
        <v>0</v>
      </c>
      <c r="L36" s="43"/>
      <c r="M36" s="39">
        <f>PRIH_PRIMICI_IZVORI!M36/PRIH_PRIMICI_IZVORI_EU!$V$7</f>
        <v>0</v>
      </c>
      <c r="N36" s="39">
        <f>PRIH_PRIMICI_IZVORI!N36/PRIH_PRIMICI_IZVORI_EU!$V$7</f>
        <v>637069.480390205</v>
      </c>
      <c r="O36" s="39">
        <f>PRIH_PRIMICI_IZVORI!O36/PRIH_PRIMICI_IZVORI_EU!$V$7</f>
        <v>0</v>
      </c>
      <c r="P36" s="39">
        <f>PRIH_PRIMICI_IZVORI!P36/PRIH_PRIMICI_IZVORI_EU!$V$7</f>
        <v>663614.0420731303</v>
      </c>
      <c r="Q36" s="39">
        <f>PRIH_PRIMICI_IZVORI!Q36/PRIH_PRIMICI_IZVORI_EU!$V$7</f>
        <v>690158.6037560555</v>
      </c>
    </row>
    <row r="37" spans="1:17" s="4" customFormat="1" ht="38.25" customHeight="1">
      <c r="A37" s="175">
        <v>67</v>
      </c>
      <c r="B37" s="175"/>
      <c r="C37" s="173" t="s">
        <v>20</v>
      </c>
      <c r="D37" s="173"/>
      <c r="E37" s="173"/>
      <c r="F37" s="173"/>
      <c r="G37" s="66">
        <f>PRIH_PRIMICI_IZVORI!G37/PRIH_PRIMICI_IZVORI_EU!$V$7</f>
        <v>1481169.2879421327</v>
      </c>
      <c r="H37" s="66">
        <f>PRIH_PRIMICI_IZVORI!H37/PRIH_PRIMICI_IZVORI_EU!$V$7</f>
        <v>1343818.4351980886</v>
      </c>
      <c r="I37" s="117">
        <f>PRIH_PRIMICI_IZVORI!I37/PRIH_PRIMICI_IZVORI_EU!$V$7</f>
        <v>1124758.2454044728</v>
      </c>
      <c r="J37" s="117">
        <f>PRIH_PRIMICI_IZVORI!J37/PRIH_PRIMICI_IZVORI_EU!$V$7</f>
        <v>1029861.4373880151</v>
      </c>
      <c r="K37" s="117">
        <f>PRIH_PRIMICI_IZVORI!K37/PRIH_PRIMICI_IZVORI_EU!$V$7</f>
        <v>94896.80801645762</v>
      </c>
      <c r="L37" s="44">
        <f>SUM(L38+L45)</f>
        <v>0</v>
      </c>
      <c r="M37" s="117">
        <f>PRIH_PRIMICI_IZVORI!M37/PRIH_PRIMICI_IZVORI_EU!$V$7</f>
        <v>0</v>
      </c>
      <c r="N37" s="117">
        <f>PRIH_PRIMICI_IZVORI!N37/PRIH_PRIMICI_IZVORI_EU!$V$7</f>
        <v>0</v>
      </c>
      <c r="O37" s="117">
        <f>PRIH_PRIMICI_IZVORI!O37/PRIH_PRIMICI_IZVORI_EU!$V$7</f>
        <v>0</v>
      </c>
      <c r="P37" s="117">
        <f>PRIH_PRIMICI_IZVORI!P37/PRIH_PRIMICI_IZVORI_EU!$V$7</f>
        <v>1159113.4116397903</v>
      </c>
      <c r="Q37" s="117">
        <f>PRIH_PRIMICI_IZVORI!Q37/PRIH_PRIMICI_IZVORI_EU!$V$7</f>
        <v>1159997.3455438316</v>
      </c>
    </row>
    <row r="38" spans="1:17" s="9" customFormat="1" ht="36.75" customHeight="1">
      <c r="A38" s="184">
        <v>671</v>
      </c>
      <c r="B38" s="184"/>
      <c r="C38" s="183" t="s">
        <v>21</v>
      </c>
      <c r="D38" s="183"/>
      <c r="E38" s="183"/>
      <c r="F38" s="183"/>
      <c r="G38" s="66">
        <f>PRIH_PRIMICI_IZVORI!G38/PRIH_PRIMICI_IZVORI_EU!$V$7</f>
        <v>261592.27553255027</v>
      </c>
      <c r="H38" s="66">
        <f>PRIH_PRIMICI_IZVORI!H38/PRIH_PRIMICI_IZVORI_EU!$V$7</f>
        <v>109496.31694206649</v>
      </c>
      <c r="I38" s="117">
        <f>PRIH_PRIMICI_IZVORI!I38/PRIH_PRIMICI_IZVORI_EU!$V$7</f>
        <v>94896.80801645762</v>
      </c>
      <c r="J38" s="117">
        <f>PRIH_PRIMICI_IZVORI!J38/PRIH_PRIMICI_IZVORI_EU!$V$7</f>
        <v>0</v>
      </c>
      <c r="K38" s="117">
        <f>PRIH_PRIMICI_IZVORI!K38/PRIH_PRIMICI_IZVORI_EU!$V$7</f>
        <v>94896.80801645762</v>
      </c>
      <c r="L38" s="46">
        <f>SUM(L39+L43+L41)</f>
        <v>0</v>
      </c>
      <c r="M38" s="117">
        <f>PRIH_PRIMICI_IZVORI!M38/PRIH_PRIMICI_IZVORI_EU!$V$7</f>
        <v>0</v>
      </c>
      <c r="N38" s="117">
        <f>PRIH_PRIMICI_IZVORI!N38/PRIH_PRIMICI_IZVORI_EU!$V$7</f>
        <v>0</v>
      </c>
      <c r="O38" s="117">
        <f>PRIH_PRIMICI_IZVORI!O38/PRIH_PRIMICI_IZVORI_EU!$V$7</f>
        <v>0</v>
      </c>
      <c r="P38" s="117">
        <f>PRIH_PRIMICI_IZVORI!P38/PRIH_PRIMICI_IZVORI_EU!$V$7</f>
        <v>97330.94432278187</v>
      </c>
      <c r="Q38" s="117">
        <f>PRIH_PRIMICI_IZVORI!Q38/PRIH_PRIMICI_IZVORI_EU!$V$7</f>
        <v>71670.31654389806</v>
      </c>
    </row>
    <row r="39" spans="1:17" s="4" customFormat="1" ht="26.25" customHeight="1">
      <c r="A39" s="175">
        <v>6711</v>
      </c>
      <c r="B39" s="175"/>
      <c r="C39" s="173" t="s">
        <v>22</v>
      </c>
      <c r="D39" s="173"/>
      <c r="E39" s="173"/>
      <c r="F39" s="173"/>
      <c r="G39" s="66">
        <f>PRIH_PRIMICI_IZVORI!G39/PRIH_PRIMICI_IZVORI_EU!$V$7</f>
        <v>1990.8421262193906</v>
      </c>
      <c r="H39" s="66">
        <f>PRIH_PRIMICI_IZVORI!H39/PRIH_PRIMICI_IZVORI_EU!$V$7</f>
        <v>8449.133983675094</v>
      </c>
      <c r="I39" s="117">
        <f>PRIH_PRIMICI_IZVORI!I39/PRIH_PRIMICI_IZVORI_EU!$V$7</f>
        <v>1990.8421262193906</v>
      </c>
      <c r="J39" s="117">
        <f>PRIH_PRIMICI_IZVORI!J39/PRIH_PRIMICI_IZVORI_EU!$V$7</f>
        <v>0</v>
      </c>
      <c r="K39" s="117">
        <f>PRIH_PRIMICI_IZVORI!K39/PRIH_PRIMICI_IZVORI_EU!$V$7</f>
        <v>1990.8421262193906</v>
      </c>
      <c r="L39" s="44">
        <f>SUM(L40)</f>
        <v>0</v>
      </c>
      <c r="M39" s="117">
        <f>PRIH_PRIMICI_IZVORI!M39/PRIH_PRIMICI_IZVORI_EU!$V$7</f>
        <v>0</v>
      </c>
      <c r="N39" s="117">
        <f>PRIH_PRIMICI_IZVORI!N39/PRIH_PRIMICI_IZVORI_EU!$V$7</f>
        <v>0</v>
      </c>
      <c r="O39" s="117">
        <f>PRIH_PRIMICI_IZVORI!O39/PRIH_PRIMICI_IZVORI_EU!$V$7</f>
        <v>0</v>
      </c>
      <c r="P39" s="117">
        <f>PRIH_PRIMICI_IZVORI!P39/PRIH_PRIMICI_IZVORI_EU!$V$7</f>
        <v>6636.140420731303</v>
      </c>
      <c r="Q39" s="117">
        <f>PRIH_PRIMICI_IZVORI!Q39/PRIH_PRIMICI_IZVORI_EU!$V$7</f>
        <v>6636.140420731303</v>
      </c>
    </row>
    <row r="40" spans="1:17" ht="27" customHeight="1">
      <c r="A40" s="174">
        <v>67111</v>
      </c>
      <c r="B40" s="174"/>
      <c r="C40" s="171" t="s">
        <v>23</v>
      </c>
      <c r="D40" s="171"/>
      <c r="E40" s="171"/>
      <c r="F40" s="171"/>
      <c r="G40" s="67">
        <f>PRIH_PRIMICI_IZVORI!G40/PRIH_PRIMICI_IZVORI_EU!$V$7</f>
        <v>1990.8421262193906</v>
      </c>
      <c r="H40" s="67">
        <f>PRIH_PRIMICI_IZVORI!H40/PRIH_PRIMICI_IZVORI_EU!$V$7</f>
        <v>8449.133983675094</v>
      </c>
      <c r="I40" s="39">
        <f>PRIH_PRIMICI_IZVORI!I40/PRIH_PRIMICI_IZVORI_EU!$V$7</f>
        <v>1990.8421262193906</v>
      </c>
      <c r="J40" s="39">
        <f>PRIH_PRIMICI_IZVORI!J40/PRIH_PRIMICI_IZVORI_EU!$V$7</f>
        <v>0</v>
      </c>
      <c r="K40" s="39">
        <f>PRIH_PRIMICI_IZVORI!K40/PRIH_PRIMICI_IZVORI_EU!$V$7</f>
        <v>1990.8421262193906</v>
      </c>
      <c r="L40" s="43">
        <f>SUM(L43)</f>
        <v>0</v>
      </c>
      <c r="M40" s="39">
        <f>PRIH_PRIMICI_IZVORI!M40/PRIH_PRIMICI_IZVORI_EU!$V$7</f>
        <v>0</v>
      </c>
      <c r="N40" s="39">
        <f>PRIH_PRIMICI_IZVORI!N40/PRIH_PRIMICI_IZVORI_EU!$V$7</f>
        <v>0</v>
      </c>
      <c r="O40" s="39">
        <f>PRIH_PRIMICI_IZVORI!O40/PRIH_PRIMICI_IZVORI_EU!$V$7</f>
        <v>0</v>
      </c>
      <c r="P40" s="39">
        <f>PRIH_PRIMICI_IZVORI!P40/PRIH_PRIMICI_IZVORI_EU!$V$7</f>
        <v>6636.140420731303</v>
      </c>
      <c r="Q40" s="39">
        <f>PRIH_PRIMICI_IZVORI!Q40/PRIH_PRIMICI_IZVORI_EU!$V$7</f>
        <v>6636.140420731303</v>
      </c>
    </row>
    <row r="41" spans="1:17" s="4" customFormat="1" ht="36.75" customHeight="1">
      <c r="A41" s="20">
        <v>6712</v>
      </c>
      <c r="B41" s="20"/>
      <c r="C41" s="202" t="s">
        <v>193</v>
      </c>
      <c r="D41" s="203"/>
      <c r="E41" s="204"/>
      <c r="F41" s="31"/>
      <c r="G41" s="66">
        <f>PRIH_PRIMICI_IZVORI!G41/PRIH_PRIMICI_IZVORI_EU!$V$7</f>
        <v>147356.16165638063</v>
      </c>
      <c r="H41" s="66">
        <f>PRIH_PRIMICI_IZVORI!H41/PRIH_PRIMICI_IZVORI_EU!$V$7</f>
        <v>50169.22158072865</v>
      </c>
      <c r="I41" s="117">
        <f>PRIH_PRIMICI_IZVORI!I41/PRIH_PRIMICI_IZVORI_EU!$V$7</f>
        <v>39816.842524387816</v>
      </c>
      <c r="J41" s="117">
        <f>PRIH_PRIMICI_IZVORI!J41/PRIH_PRIMICI_IZVORI_EU!$V$7</f>
        <v>0</v>
      </c>
      <c r="K41" s="117">
        <f>PRIH_PRIMICI_IZVORI!K41/PRIH_PRIMICI_IZVORI_EU!$V$7</f>
        <v>39816.842524387816</v>
      </c>
      <c r="L41" s="44">
        <f>SUM(L42)</f>
        <v>0</v>
      </c>
      <c r="M41" s="117">
        <f>PRIH_PRIMICI_IZVORI!M41/PRIH_PRIMICI_IZVORI_EU!$V$7</f>
        <v>0</v>
      </c>
      <c r="N41" s="117">
        <f>PRIH_PRIMICI_IZVORI!N41/PRIH_PRIMICI_IZVORI_EU!$V$7</f>
        <v>0</v>
      </c>
      <c r="O41" s="117">
        <f>PRIH_PRIMICI_IZVORI!O41/PRIH_PRIMICI_IZVORI_EU!$V$7</f>
        <v>0</v>
      </c>
      <c r="P41" s="117">
        <f>PRIH_PRIMICI_IZVORI!P41/PRIH_PRIMICI_IZVORI_EU!$V$7</f>
        <v>39816.842524387816</v>
      </c>
      <c r="Q41" s="117">
        <f>PRIH_PRIMICI_IZVORI!Q41/PRIH_PRIMICI_IZVORI_EU!$V$7</f>
        <v>39816.842524387816</v>
      </c>
    </row>
    <row r="42" spans="1:17" ht="37.5" customHeight="1">
      <c r="A42" s="18">
        <v>67121</v>
      </c>
      <c r="B42" s="18"/>
      <c r="C42" s="205" t="s">
        <v>193</v>
      </c>
      <c r="D42" s="206"/>
      <c r="E42" s="207"/>
      <c r="F42" s="19"/>
      <c r="G42" s="67">
        <f>PRIH_PRIMICI_IZVORI!G42/PRIH_PRIMICI_IZVORI_EU!$V$7</f>
        <v>147356.16165638063</v>
      </c>
      <c r="H42" s="67">
        <f>PRIH_PRIMICI_IZVORI!H42/PRIH_PRIMICI_IZVORI_EU!$V$7</f>
        <v>50169.22158072865</v>
      </c>
      <c r="I42" s="39">
        <f>PRIH_PRIMICI_IZVORI!I42/PRIH_PRIMICI_IZVORI_EU!$V$7</f>
        <v>39816.842524387816</v>
      </c>
      <c r="J42" s="39">
        <f>PRIH_PRIMICI_IZVORI!J42/PRIH_PRIMICI_IZVORI_EU!$V$7</f>
        <v>0</v>
      </c>
      <c r="K42" s="39">
        <f>PRIH_PRIMICI_IZVORI!K42/PRIH_PRIMICI_IZVORI_EU!$V$7</f>
        <v>39816.842524387816</v>
      </c>
      <c r="L42" s="43"/>
      <c r="M42" s="39">
        <f>PRIH_PRIMICI_IZVORI!M42/PRIH_PRIMICI_IZVORI_EU!$V$7</f>
        <v>0</v>
      </c>
      <c r="N42" s="39">
        <f>PRIH_PRIMICI_IZVORI!N42/PRIH_PRIMICI_IZVORI_EU!$V$7</f>
        <v>0</v>
      </c>
      <c r="O42" s="39">
        <f>PRIH_PRIMICI_IZVORI!O42/PRIH_PRIMICI_IZVORI_EU!$V$7</f>
        <v>0</v>
      </c>
      <c r="P42" s="39">
        <f>PRIH_PRIMICI_IZVORI!P42/PRIH_PRIMICI_IZVORI_EU!$V$7</f>
        <v>39816.842524387816</v>
      </c>
      <c r="Q42" s="39">
        <f>PRIH_PRIMICI_IZVORI!Q42/PRIH_PRIMICI_IZVORI_EU!$V$7</f>
        <v>39816.842524387816</v>
      </c>
    </row>
    <row r="43" spans="1:17" s="4" customFormat="1" ht="44.25" customHeight="1">
      <c r="A43" s="175">
        <v>6714</v>
      </c>
      <c r="B43" s="175"/>
      <c r="C43" s="173" t="s">
        <v>24</v>
      </c>
      <c r="D43" s="173"/>
      <c r="E43" s="173"/>
      <c r="F43" s="173"/>
      <c r="G43" s="66">
        <f>PRIH_PRIMICI_IZVORI!G43/PRIH_PRIMICI_IZVORI_EU!$V$7</f>
        <v>112245.27174995022</v>
      </c>
      <c r="H43" s="66">
        <f>PRIH_PRIMICI_IZVORI!H43/PRIH_PRIMICI_IZVORI_EU!$V$7</f>
        <v>50877.96137766275</v>
      </c>
      <c r="I43" s="117">
        <f>PRIH_PRIMICI_IZVORI!I43/PRIH_PRIMICI_IZVORI_EU!$V$7</f>
        <v>53089.12336585042</v>
      </c>
      <c r="J43" s="117">
        <f>PRIH_PRIMICI_IZVORI!J43/PRIH_PRIMICI_IZVORI_EU!$V$7</f>
        <v>0</v>
      </c>
      <c r="K43" s="117">
        <f>PRIH_PRIMICI_IZVORI!K43/PRIH_PRIMICI_IZVORI_EU!$V$7</f>
        <v>53089.12336585042</v>
      </c>
      <c r="L43" s="44">
        <f>SUM(L44)</f>
        <v>0</v>
      </c>
      <c r="M43" s="117">
        <f>PRIH_PRIMICI_IZVORI!M43/PRIH_PRIMICI_IZVORI_EU!$V$7</f>
        <v>0</v>
      </c>
      <c r="N43" s="117">
        <f>PRIH_PRIMICI_IZVORI!N43/PRIH_PRIMICI_IZVORI_EU!$V$7</f>
        <v>0</v>
      </c>
      <c r="O43" s="117">
        <f>PRIH_PRIMICI_IZVORI!O43/PRIH_PRIMICI_IZVORI_EU!$V$7</f>
        <v>0</v>
      </c>
      <c r="P43" s="117">
        <f>PRIH_PRIMICI_IZVORI!P43/PRIH_PRIMICI_IZVORI_EU!$V$7</f>
        <v>50877.96137766275</v>
      </c>
      <c r="Q43" s="117">
        <f>PRIH_PRIMICI_IZVORI!Q43/PRIH_PRIMICI_IZVORI_EU!$V$7</f>
        <v>25217.33359877895</v>
      </c>
    </row>
    <row r="44" spans="1:17" ht="42" customHeight="1">
      <c r="A44" s="174">
        <v>67141</v>
      </c>
      <c r="B44" s="174"/>
      <c r="C44" s="171" t="s">
        <v>92</v>
      </c>
      <c r="D44" s="171"/>
      <c r="E44" s="171"/>
      <c r="F44" s="171"/>
      <c r="G44" s="67">
        <f>PRIH_PRIMICI_IZVORI!G44/PRIH_PRIMICI_IZVORI_EU!$V$7</f>
        <v>112245.27174995022</v>
      </c>
      <c r="H44" s="67">
        <f>PRIH_PRIMICI_IZVORI!H44/PRIH_PRIMICI_IZVORI_EU!$V$7</f>
        <v>50877.96137766275</v>
      </c>
      <c r="I44" s="39">
        <f>PRIH_PRIMICI_IZVORI!I44/PRIH_PRIMICI_IZVORI_EU!$V$7</f>
        <v>53089.12336585042</v>
      </c>
      <c r="J44" s="39">
        <f>PRIH_PRIMICI_IZVORI!J44/PRIH_PRIMICI_IZVORI_EU!$V$7</f>
        <v>0</v>
      </c>
      <c r="K44" s="39">
        <f>PRIH_PRIMICI_IZVORI!K44/PRIH_PRIMICI_IZVORI_EU!$V$7</f>
        <v>53089.12336585042</v>
      </c>
      <c r="L44" s="43"/>
      <c r="M44" s="39">
        <f>PRIH_PRIMICI_IZVORI!M44/PRIH_PRIMICI_IZVORI_EU!$V$7</f>
        <v>0</v>
      </c>
      <c r="N44" s="39">
        <f>PRIH_PRIMICI_IZVORI!N44/PRIH_PRIMICI_IZVORI_EU!$V$7</f>
        <v>0</v>
      </c>
      <c r="O44" s="39">
        <f>PRIH_PRIMICI_IZVORI!O44/PRIH_PRIMICI_IZVORI_EU!$V$7</f>
        <v>0</v>
      </c>
      <c r="P44" s="39">
        <f>PRIH_PRIMICI_IZVORI!P44/PRIH_PRIMICI_IZVORI_EU!$V$7</f>
        <v>50877.96137766275</v>
      </c>
      <c r="Q44" s="39">
        <f>PRIH_PRIMICI_IZVORI!Q44/PRIH_PRIMICI_IZVORI_EU!$V$7</f>
        <v>25217.33359877895</v>
      </c>
    </row>
    <row r="45" spans="1:17" s="9" customFormat="1" ht="27" customHeight="1">
      <c r="A45" s="184">
        <v>673</v>
      </c>
      <c r="B45" s="184"/>
      <c r="C45" s="183" t="s">
        <v>25</v>
      </c>
      <c r="D45" s="183"/>
      <c r="E45" s="183"/>
      <c r="F45" s="183"/>
      <c r="G45" s="66">
        <f>PRIH_PRIMICI_IZVORI!G45/PRIH_PRIMICI_IZVORI_EU!$V$7</f>
        <v>1219577.0124095825</v>
      </c>
      <c r="H45" s="66">
        <f>PRIH_PRIMICI_IZVORI!H45/PRIH_PRIMICI_IZVORI_EU!$V$7</f>
        <v>1234322.1182560222</v>
      </c>
      <c r="I45" s="117">
        <f>PRIH_PRIMICI_IZVORI!I45/PRIH_PRIMICI_IZVORI_EU!$V$7</f>
        <v>1029861.4373880151</v>
      </c>
      <c r="J45" s="117">
        <f>PRIH_PRIMICI_IZVORI!J45/PRIH_PRIMICI_IZVORI_EU!$V$7</f>
        <v>1029861.4373880151</v>
      </c>
      <c r="K45" s="117">
        <f>PRIH_PRIMICI_IZVORI!K45/PRIH_PRIMICI_IZVORI_EU!$V$7</f>
        <v>0</v>
      </c>
      <c r="L45" s="46">
        <f>SUM(L46)</f>
        <v>0</v>
      </c>
      <c r="M45" s="117">
        <f>PRIH_PRIMICI_IZVORI!M45/PRIH_PRIMICI_IZVORI_EU!$V$7</f>
        <v>0</v>
      </c>
      <c r="N45" s="117">
        <f>PRIH_PRIMICI_IZVORI!N45/PRIH_PRIMICI_IZVORI_EU!$V$7</f>
        <v>0</v>
      </c>
      <c r="O45" s="117">
        <f>PRIH_PRIMICI_IZVORI!O45/PRIH_PRIMICI_IZVORI_EU!$V$7</f>
        <v>0</v>
      </c>
      <c r="P45" s="117">
        <f>PRIH_PRIMICI_IZVORI!P45/PRIH_PRIMICI_IZVORI_EU!$V$7</f>
        <v>1061782.4673170084</v>
      </c>
      <c r="Q45" s="117">
        <f>PRIH_PRIMICI_IZVORI!Q45/PRIH_PRIMICI_IZVORI_EU!$V$7</f>
        <v>1088327.0289999335</v>
      </c>
    </row>
    <row r="46" spans="1:17" s="4" customFormat="1" ht="26.25" customHeight="1">
      <c r="A46" s="175">
        <v>6731</v>
      </c>
      <c r="B46" s="175"/>
      <c r="C46" s="173" t="s">
        <v>25</v>
      </c>
      <c r="D46" s="173"/>
      <c r="E46" s="173"/>
      <c r="F46" s="173"/>
      <c r="G46" s="66">
        <f>PRIH_PRIMICI_IZVORI!G46/PRIH_PRIMICI_IZVORI_EU!$V$7</f>
        <v>1219577.0124095825</v>
      </c>
      <c r="H46" s="66">
        <f>PRIH_PRIMICI_IZVORI!H46/PRIH_PRIMICI_IZVORI_EU!$V$7</f>
        <v>1234322.1182560222</v>
      </c>
      <c r="I46" s="117">
        <f>PRIH_PRIMICI_IZVORI!I46/PRIH_PRIMICI_IZVORI_EU!$V$7</f>
        <v>1029861.4373880151</v>
      </c>
      <c r="J46" s="117">
        <f>PRIH_PRIMICI_IZVORI!J46/PRIH_PRIMICI_IZVORI_EU!$V$7</f>
        <v>1029861.4373880151</v>
      </c>
      <c r="K46" s="117">
        <f>PRIH_PRIMICI_IZVORI!K46/PRIH_PRIMICI_IZVORI_EU!$V$7</f>
        <v>0</v>
      </c>
      <c r="L46" s="44">
        <f>SUM(L47)</f>
        <v>0</v>
      </c>
      <c r="M46" s="117">
        <f>PRIH_PRIMICI_IZVORI!M46/PRIH_PRIMICI_IZVORI_EU!$V$7</f>
        <v>0</v>
      </c>
      <c r="N46" s="117">
        <f>PRIH_PRIMICI_IZVORI!N46/PRIH_PRIMICI_IZVORI_EU!$V$7</f>
        <v>0</v>
      </c>
      <c r="O46" s="117">
        <f>PRIH_PRIMICI_IZVORI!O46/PRIH_PRIMICI_IZVORI_EU!$V$7</f>
        <v>0</v>
      </c>
      <c r="P46" s="117">
        <f>PRIH_PRIMICI_IZVORI!P46/PRIH_PRIMICI_IZVORI_EU!$V$7</f>
        <v>1061782.4673170084</v>
      </c>
      <c r="Q46" s="117">
        <f>PRIH_PRIMICI_IZVORI!Q46/PRIH_PRIMICI_IZVORI_EU!$V$7</f>
        <v>1088327.0289999335</v>
      </c>
    </row>
    <row r="47" spans="1:17" ht="29.25" customHeight="1">
      <c r="A47" s="174">
        <v>67311</v>
      </c>
      <c r="B47" s="174"/>
      <c r="C47" s="171" t="s">
        <v>25</v>
      </c>
      <c r="D47" s="171"/>
      <c r="E47" s="171"/>
      <c r="F47" s="171"/>
      <c r="G47" s="67">
        <f>PRIH_PRIMICI_IZVORI!G47/PRIH_PRIMICI_IZVORI_EU!$V$7</f>
        <v>1219577.0124095825</v>
      </c>
      <c r="H47" s="67">
        <f>PRIH_PRIMICI_IZVORI!H47/PRIH_PRIMICI_IZVORI_EU!$V$7</f>
        <v>1234322.1182560222</v>
      </c>
      <c r="I47" s="39">
        <f>PRIH_PRIMICI_IZVORI!I47/PRIH_PRIMICI_IZVORI_EU!$V$7</f>
        <v>1029861.4373880151</v>
      </c>
      <c r="J47" s="39">
        <f>PRIH_PRIMICI_IZVORI!J47/PRIH_PRIMICI_IZVORI_EU!$V$7</f>
        <v>1029861.4373880151</v>
      </c>
      <c r="K47" s="39">
        <f>PRIH_PRIMICI_IZVORI!K47/PRIH_PRIMICI_IZVORI_EU!$V$7</f>
        <v>0</v>
      </c>
      <c r="L47" s="43"/>
      <c r="M47" s="39">
        <f>PRIH_PRIMICI_IZVORI!M47/PRIH_PRIMICI_IZVORI_EU!$V$7</f>
        <v>0</v>
      </c>
      <c r="N47" s="39">
        <f>PRIH_PRIMICI_IZVORI!N47/PRIH_PRIMICI_IZVORI_EU!$V$7</f>
        <v>0</v>
      </c>
      <c r="O47" s="39">
        <f>PRIH_PRIMICI_IZVORI!O47/PRIH_PRIMICI_IZVORI_EU!$V$7</f>
        <v>0</v>
      </c>
      <c r="P47" s="39">
        <f>PRIH_PRIMICI_IZVORI!P47/PRIH_PRIMICI_IZVORI_EU!$V$7</f>
        <v>1061782.4673170084</v>
      </c>
      <c r="Q47" s="39">
        <f>PRIH_PRIMICI_IZVORI!Q47/PRIH_PRIMICI_IZVORI_EU!$V$7</f>
        <v>1088327.0289999335</v>
      </c>
    </row>
    <row r="48" spans="1:17" s="4" customFormat="1" ht="29.25" customHeight="1">
      <c r="A48" s="20">
        <v>68</v>
      </c>
      <c r="B48" s="20"/>
      <c r="C48" s="202" t="s">
        <v>179</v>
      </c>
      <c r="D48" s="203"/>
      <c r="E48" s="204"/>
      <c r="F48" s="31"/>
      <c r="G48" s="66">
        <f>PRIH_PRIMICI_IZVORI!G48/PRIH_PRIMICI_IZVORI_EU!$V$7</f>
        <v>2244.7408587165705</v>
      </c>
      <c r="H48" s="66">
        <f>PRIH_PRIMICI_IZVORI!H48/PRIH_PRIMICI_IZVORI_EU!$V$7</f>
        <v>2654.456168292521</v>
      </c>
      <c r="I48" s="117">
        <f>PRIH_PRIMICI_IZVORI!I48/PRIH_PRIMICI_IZVORI_EU!$V$7</f>
        <v>3981.684252438781</v>
      </c>
      <c r="J48" s="117">
        <f>PRIH_PRIMICI_IZVORI!J48/PRIH_PRIMICI_IZVORI_EU!$V$7</f>
        <v>0</v>
      </c>
      <c r="K48" s="117">
        <f>PRIH_PRIMICI_IZVORI!K48/PRIH_PRIMICI_IZVORI_EU!$V$7</f>
        <v>0</v>
      </c>
      <c r="L48" s="44">
        <f>SUM(L49)</f>
        <v>0</v>
      </c>
      <c r="M48" s="117">
        <f>PRIH_PRIMICI_IZVORI!M48/PRIH_PRIMICI_IZVORI_EU!$V$7</f>
        <v>0</v>
      </c>
      <c r="N48" s="117">
        <f>PRIH_PRIMICI_IZVORI!N48/PRIH_PRIMICI_IZVORI_EU!$V$7</f>
        <v>3981.684252438781</v>
      </c>
      <c r="O48" s="117">
        <f>PRIH_PRIMICI_IZVORI!O48/PRIH_PRIMICI_IZVORI_EU!$V$7</f>
        <v>0</v>
      </c>
      <c r="P48" s="117">
        <f>PRIH_PRIMICI_IZVORI!P48/PRIH_PRIMICI_IZVORI_EU!$V$7</f>
        <v>2654.456168292521</v>
      </c>
      <c r="Q48" s="117">
        <f>PRIH_PRIMICI_IZVORI!Q48/PRIH_PRIMICI_IZVORI_EU!$V$7</f>
        <v>2654.456168292521</v>
      </c>
    </row>
    <row r="49" spans="1:17" s="4" customFormat="1" ht="29.25" customHeight="1">
      <c r="A49" s="20">
        <v>683</v>
      </c>
      <c r="B49" s="20"/>
      <c r="C49" s="202" t="s">
        <v>178</v>
      </c>
      <c r="D49" s="203"/>
      <c r="E49" s="204"/>
      <c r="F49" s="31"/>
      <c r="G49" s="66">
        <f>PRIH_PRIMICI_IZVORI!G49/PRIH_PRIMICI_IZVORI_EU!$V$7</f>
        <v>2244.7408587165705</v>
      </c>
      <c r="H49" s="66">
        <f>PRIH_PRIMICI_IZVORI!H49/PRIH_PRIMICI_IZVORI_EU!$V$7</f>
        <v>2654.456168292521</v>
      </c>
      <c r="I49" s="117">
        <f>PRIH_PRIMICI_IZVORI!I49/PRIH_PRIMICI_IZVORI_EU!$V$7</f>
        <v>3981.684252438781</v>
      </c>
      <c r="J49" s="117">
        <f>PRIH_PRIMICI_IZVORI!J49/PRIH_PRIMICI_IZVORI_EU!$V$7</f>
        <v>0</v>
      </c>
      <c r="K49" s="117">
        <f>PRIH_PRIMICI_IZVORI!K49/PRIH_PRIMICI_IZVORI_EU!$V$7</f>
        <v>0</v>
      </c>
      <c r="L49" s="44">
        <f>SUM(L50)</f>
        <v>0</v>
      </c>
      <c r="M49" s="117">
        <f>PRIH_PRIMICI_IZVORI!M49/PRIH_PRIMICI_IZVORI_EU!$V$7</f>
        <v>0</v>
      </c>
      <c r="N49" s="117">
        <f>PRIH_PRIMICI_IZVORI!N49/PRIH_PRIMICI_IZVORI_EU!$V$7</f>
        <v>3981.684252438781</v>
      </c>
      <c r="O49" s="117">
        <f>PRIH_PRIMICI_IZVORI!O49/PRIH_PRIMICI_IZVORI_EU!$V$7</f>
        <v>0</v>
      </c>
      <c r="P49" s="117">
        <f>PRIH_PRIMICI_IZVORI!P49/PRIH_PRIMICI_IZVORI_EU!$V$7</f>
        <v>2654.456168292521</v>
      </c>
      <c r="Q49" s="117">
        <f>PRIH_PRIMICI_IZVORI!Q49/PRIH_PRIMICI_IZVORI_EU!$V$7</f>
        <v>2654.456168292521</v>
      </c>
    </row>
    <row r="50" spans="1:17" s="4" customFormat="1" ht="29.25" customHeight="1">
      <c r="A50" s="20">
        <v>6831</v>
      </c>
      <c r="B50" s="20"/>
      <c r="C50" s="202" t="s">
        <v>178</v>
      </c>
      <c r="D50" s="203"/>
      <c r="E50" s="204"/>
      <c r="F50" s="31"/>
      <c r="G50" s="66">
        <f>PRIH_PRIMICI_IZVORI!G50/PRIH_PRIMICI_IZVORI_EU!$V$7</f>
        <v>2244.7408587165705</v>
      </c>
      <c r="H50" s="66">
        <f>PRIH_PRIMICI_IZVORI!H50/PRIH_PRIMICI_IZVORI_EU!$V$7</f>
        <v>2654.456168292521</v>
      </c>
      <c r="I50" s="117">
        <f>PRIH_PRIMICI_IZVORI!I50/PRIH_PRIMICI_IZVORI_EU!$V$7</f>
        <v>3981.684252438781</v>
      </c>
      <c r="J50" s="117">
        <f>PRIH_PRIMICI_IZVORI!J50/PRIH_PRIMICI_IZVORI_EU!$V$7</f>
        <v>0</v>
      </c>
      <c r="K50" s="117">
        <f>PRIH_PRIMICI_IZVORI!K50/PRIH_PRIMICI_IZVORI_EU!$V$7</f>
        <v>0</v>
      </c>
      <c r="L50" s="44">
        <f>SUM(L51)</f>
        <v>0</v>
      </c>
      <c r="M50" s="117">
        <f>PRIH_PRIMICI_IZVORI!M50/PRIH_PRIMICI_IZVORI_EU!$V$7</f>
        <v>0</v>
      </c>
      <c r="N50" s="117">
        <f>PRIH_PRIMICI_IZVORI!N50/PRIH_PRIMICI_IZVORI_EU!$V$7</f>
        <v>3981.684252438781</v>
      </c>
      <c r="O50" s="117">
        <f>PRIH_PRIMICI_IZVORI!O50/PRIH_PRIMICI_IZVORI_EU!$V$7</f>
        <v>0</v>
      </c>
      <c r="P50" s="117">
        <f>PRIH_PRIMICI_IZVORI!P50/PRIH_PRIMICI_IZVORI_EU!$V$7</f>
        <v>2654.456168292521</v>
      </c>
      <c r="Q50" s="117">
        <f>PRIH_PRIMICI_IZVORI!Q50/PRIH_PRIMICI_IZVORI_EU!$V$7</f>
        <v>2654.456168292521</v>
      </c>
    </row>
    <row r="51" spans="1:17" ht="29.25" customHeight="1">
      <c r="A51" s="18">
        <v>68311</v>
      </c>
      <c r="B51" s="18"/>
      <c r="C51" s="205" t="s">
        <v>178</v>
      </c>
      <c r="D51" s="206"/>
      <c r="E51" s="207"/>
      <c r="F51" s="19"/>
      <c r="G51" s="67">
        <f>PRIH_PRIMICI_IZVORI!G51/PRIH_PRIMICI_IZVORI_EU!$V$7</f>
        <v>2244.7408587165705</v>
      </c>
      <c r="H51" s="67">
        <f>PRIH_PRIMICI_IZVORI!H51/PRIH_PRIMICI_IZVORI_EU!$V$7</f>
        <v>2654.456168292521</v>
      </c>
      <c r="I51" s="39">
        <f>PRIH_PRIMICI_IZVORI!I51/PRIH_PRIMICI_IZVORI_EU!$V$7</f>
        <v>3981.684252438781</v>
      </c>
      <c r="J51" s="39">
        <f>PRIH_PRIMICI_IZVORI!J51/PRIH_PRIMICI_IZVORI_EU!$V$7</f>
        <v>0</v>
      </c>
      <c r="K51" s="39">
        <f>PRIH_PRIMICI_IZVORI!K51/PRIH_PRIMICI_IZVORI_EU!$V$7</f>
        <v>0</v>
      </c>
      <c r="L51" s="43"/>
      <c r="M51" s="39">
        <f>PRIH_PRIMICI_IZVORI!M51/PRIH_PRIMICI_IZVORI_EU!$V$7</f>
        <v>0</v>
      </c>
      <c r="N51" s="39">
        <f>PRIH_PRIMICI_IZVORI!N51/PRIH_PRIMICI_IZVORI_EU!$V$7</f>
        <v>3981.684252438781</v>
      </c>
      <c r="O51" s="39">
        <f>PRIH_PRIMICI_IZVORI!O51/PRIH_PRIMICI_IZVORI_EU!$V$7</f>
        <v>0</v>
      </c>
      <c r="P51" s="39">
        <f>PRIH_PRIMICI_IZVORI!P51/PRIH_PRIMICI_IZVORI_EU!$V$7</f>
        <v>2654.456168292521</v>
      </c>
      <c r="Q51" s="39">
        <f>PRIH_PRIMICI_IZVORI!Q51/PRIH_PRIMICI_IZVORI_EU!$V$7</f>
        <v>2654.456168292521</v>
      </c>
    </row>
    <row r="52" spans="1:17" s="4" customFormat="1" ht="29.25" customHeight="1">
      <c r="A52" s="111">
        <v>7</v>
      </c>
      <c r="B52" s="111"/>
      <c r="C52" s="210" t="s">
        <v>203</v>
      </c>
      <c r="D52" s="211"/>
      <c r="E52" s="212"/>
      <c r="F52" s="112"/>
      <c r="G52" s="113">
        <f>PRIH_PRIMICI_IZVORI!G52/PRIH_PRIMICI_IZVORI_EU!$V$7</f>
        <v>541.5090583316743</v>
      </c>
      <c r="H52" s="113">
        <f>PRIH_PRIMICI_IZVORI!H52/PRIH_PRIMICI_IZVORI_EU!$V$7</f>
        <v>4478.0675559094825</v>
      </c>
      <c r="I52" s="119">
        <f>PRIH_PRIMICI_IZVORI!I52/PRIH_PRIMICI_IZVORI_EU!$V$7</f>
        <v>2654.456168292521</v>
      </c>
      <c r="J52" s="119">
        <f>PRIH_PRIMICI_IZVORI!J52/PRIH_PRIMICI_IZVORI_EU!$V$7</f>
        <v>0</v>
      </c>
      <c r="K52" s="119">
        <f>PRIH_PRIMICI_IZVORI!K52/PRIH_PRIMICI_IZVORI_EU!$V$7</f>
        <v>0</v>
      </c>
      <c r="L52" s="115">
        <f>SUM(L53)</f>
        <v>0</v>
      </c>
      <c r="M52" s="119">
        <f>PRIH_PRIMICI_IZVORI!M52/PRIH_PRIMICI_IZVORI_EU!$V$7</f>
        <v>0</v>
      </c>
      <c r="N52" s="119">
        <f>PRIH_PRIMICI_IZVORI!N52/PRIH_PRIMICI_IZVORI_EU!$V$7</f>
        <v>0</v>
      </c>
      <c r="O52" s="119">
        <f>PRIH_PRIMICI_IZVORI!O52/PRIH_PRIMICI_IZVORI_EU!$V$7</f>
        <v>2654.456168292521</v>
      </c>
      <c r="P52" s="119">
        <f>PRIH_PRIMICI_IZVORI!P52/PRIH_PRIMICI_IZVORI_EU!$V$7</f>
        <v>0</v>
      </c>
      <c r="Q52" s="119">
        <f>PRIH_PRIMICI_IZVORI!Q52/PRIH_PRIMICI_IZVORI_EU!$V$7</f>
        <v>0</v>
      </c>
    </row>
    <row r="53" spans="1:17" s="4" customFormat="1" ht="29.25" customHeight="1">
      <c r="A53" s="20">
        <v>72</v>
      </c>
      <c r="B53" s="20"/>
      <c r="C53" s="202" t="s">
        <v>26</v>
      </c>
      <c r="D53" s="203"/>
      <c r="E53" s="204"/>
      <c r="F53" s="31"/>
      <c r="G53" s="66">
        <f>PRIH_PRIMICI_IZVORI!G53/PRIH_PRIMICI_IZVORI_EU!$V$7</f>
        <v>541.5090583316743</v>
      </c>
      <c r="H53" s="66">
        <f>PRIH_PRIMICI_IZVORI!H53/PRIH_PRIMICI_IZVORI_EU!$V$7</f>
        <v>4478.0675559094825</v>
      </c>
      <c r="I53" s="117">
        <f>PRIH_PRIMICI_IZVORI!I53/PRIH_PRIMICI_IZVORI_EU!$V$7</f>
        <v>2654.456168292521</v>
      </c>
      <c r="J53" s="117">
        <f>PRIH_PRIMICI_IZVORI!J53/PRIH_PRIMICI_IZVORI_EU!$V$7</f>
        <v>0</v>
      </c>
      <c r="K53" s="117">
        <f>PRIH_PRIMICI_IZVORI!K53/PRIH_PRIMICI_IZVORI_EU!$V$7</f>
        <v>0</v>
      </c>
      <c r="L53" s="44">
        <f>SUM(L54)</f>
        <v>0</v>
      </c>
      <c r="M53" s="117">
        <f>PRIH_PRIMICI_IZVORI!M53/PRIH_PRIMICI_IZVORI_EU!$V$7</f>
        <v>0</v>
      </c>
      <c r="N53" s="117">
        <f>PRIH_PRIMICI_IZVORI!N53/PRIH_PRIMICI_IZVORI_EU!$V$7</f>
        <v>0</v>
      </c>
      <c r="O53" s="117">
        <f>PRIH_PRIMICI_IZVORI!O53/PRIH_PRIMICI_IZVORI_EU!$V$7</f>
        <v>2654.456168292521</v>
      </c>
      <c r="P53" s="117">
        <f>PRIH_PRIMICI_IZVORI!P53/PRIH_PRIMICI_IZVORI_EU!$V$7</f>
        <v>0</v>
      </c>
      <c r="Q53" s="117">
        <f>PRIH_PRIMICI_IZVORI!Q53/PRIH_PRIMICI_IZVORI_EU!$V$7</f>
        <v>0</v>
      </c>
    </row>
    <row r="54" spans="1:17" s="4" customFormat="1" ht="29.25" customHeight="1">
      <c r="A54" s="20">
        <v>723</v>
      </c>
      <c r="B54" s="20"/>
      <c r="C54" s="202" t="s">
        <v>27</v>
      </c>
      <c r="D54" s="203"/>
      <c r="E54" s="204"/>
      <c r="F54" s="31"/>
      <c r="G54" s="66">
        <f>PRIH_PRIMICI_IZVORI!G54/PRIH_PRIMICI_IZVORI_EU!$V$7</f>
        <v>541.5090583316743</v>
      </c>
      <c r="H54" s="66">
        <f>PRIH_PRIMICI_IZVORI!H54/PRIH_PRIMICI_IZVORI_EU!$V$7</f>
        <v>4478.0675559094825</v>
      </c>
      <c r="I54" s="117">
        <f>PRIH_PRIMICI_IZVORI!I54/PRIH_PRIMICI_IZVORI_EU!$V$7</f>
        <v>2654.456168292521</v>
      </c>
      <c r="J54" s="117">
        <f>PRIH_PRIMICI_IZVORI!J54/PRIH_PRIMICI_IZVORI_EU!$V$7</f>
        <v>0</v>
      </c>
      <c r="K54" s="117">
        <f>PRIH_PRIMICI_IZVORI!K54/PRIH_PRIMICI_IZVORI_EU!$V$7</f>
        <v>0</v>
      </c>
      <c r="L54" s="44">
        <f>SUM(L55)</f>
        <v>0</v>
      </c>
      <c r="M54" s="117">
        <f>PRIH_PRIMICI_IZVORI!M54/PRIH_PRIMICI_IZVORI_EU!$V$7</f>
        <v>0</v>
      </c>
      <c r="N54" s="117">
        <f>PRIH_PRIMICI_IZVORI!N54/PRIH_PRIMICI_IZVORI_EU!$V$7</f>
        <v>0</v>
      </c>
      <c r="O54" s="117">
        <f>PRIH_PRIMICI_IZVORI!O54/PRIH_PRIMICI_IZVORI_EU!$V$7</f>
        <v>2654.456168292521</v>
      </c>
      <c r="P54" s="117">
        <f>PRIH_PRIMICI_IZVORI!P54/PRIH_PRIMICI_IZVORI_EU!$V$7</f>
        <v>0</v>
      </c>
      <c r="Q54" s="117">
        <f>PRIH_PRIMICI_IZVORI!Q54/PRIH_PRIMICI_IZVORI_EU!$V$7</f>
        <v>0</v>
      </c>
    </row>
    <row r="55" spans="1:17" s="4" customFormat="1" ht="29.25" customHeight="1">
      <c r="A55" s="20">
        <v>7231</v>
      </c>
      <c r="B55" s="20"/>
      <c r="C55" s="202" t="s">
        <v>28</v>
      </c>
      <c r="D55" s="203"/>
      <c r="E55" s="204"/>
      <c r="F55" s="31"/>
      <c r="G55" s="66">
        <f>PRIH_PRIMICI_IZVORI!G55/PRIH_PRIMICI_IZVORI_EU!$V$7</f>
        <v>541.5090583316743</v>
      </c>
      <c r="H55" s="66">
        <f>PRIH_PRIMICI_IZVORI!H55/PRIH_PRIMICI_IZVORI_EU!$V$7</f>
        <v>4478.0675559094825</v>
      </c>
      <c r="I55" s="117">
        <f>PRIH_PRIMICI_IZVORI!I55/PRIH_PRIMICI_IZVORI_EU!$V$7</f>
        <v>2654.456168292521</v>
      </c>
      <c r="J55" s="117">
        <f>PRIH_PRIMICI_IZVORI!J55/PRIH_PRIMICI_IZVORI_EU!$V$7</f>
        <v>0</v>
      </c>
      <c r="K55" s="117">
        <f>PRIH_PRIMICI_IZVORI!K55/PRIH_PRIMICI_IZVORI_EU!$V$7</f>
        <v>0</v>
      </c>
      <c r="L55" s="44">
        <f>SUM(L56)</f>
        <v>0</v>
      </c>
      <c r="M55" s="117">
        <f>PRIH_PRIMICI_IZVORI!M55/PRIH_PRIMICI_IZVORI_EU!$V$7</f>
        <v>0</v>
      </c>
      <c r="N55" s="117">
        <f>PRIH_PRIMICI_IZVORI!N55/PRIH_PRIMICI_IZVORI_EU!$V$7</f>
        <v>0</v>
      </c>
      <c r="O55" s="117">
        <f>PRIH_PRIMICI_IZVORI!O55/PRIH_PRIMICI_IZVORI_EU!$V$7</f>
        <v>2654.456168292521</v>
      </c>
      <c r="P55" s="117">
        <f>PRIH_PRIMICI_IZVORI!P55/PRIH_PRIMICI_IZVORI_EU!$V$7</f>
        <v>0</v>
      </c>
      <c r="Q55" s="117">
        <f>PRIH_PRIMICI_IZVORI!Q55/PRIH_PRIMICI_IZVORI_EU!$V$7</f>
        <v>0</v>
      </c>
    </row>
    <row r="56" spans="1:17" ht="29.25" customHeight="1">
      <c r="A56" s="18">
        <v>72311</v>
      </c>
      <c r="B56" s="18"/>
      <c r="C56" s="205" t="s">
        <v>204</v>
      </c>
      <c r="D56" s="206"/>
      <c r="E56" s="207"/>
      <c r="F56" s="19"/>
      <c r="G56" s="67">
        <f>PRIH_PRIMICI_IZVORI!G56/PRIH_PRIMICI_IZVORI_EU!$V$7</f>
        <v>541.5090583316743</v>
      </c>
      <c r="H56" s="67">
        <f>PRIH_PRIMICI_IZVORI!H56/PRIH_PRIMICI_IZVORI_EU!$V$7</f>
        <v>4478.0675559094825</v>
      </c>
      <c r="I56" s="39">
        <f>PRIH_PRIMICI_IZVORI!I56/PRIH_PRIMICI_IZVORI_EU!$V$7</f>
        <v>2654.456168292521</v>
      </c>
      <c r="J56" s="39">
        <f>PRIH_PRIMICI_IZVORI!J56/PRIH_PRIMICI_IZVORI_EU!$V$7</f>
        <v>0</v>
      </c>
      <c r="K56" s="39">
        <f>PRIH_PRIMICI_IZVORI!K56/PRIH_PRIMICI_IZVORI_EU!$V$7</f>
        <v>0</v>
      </c>
      <c r="L56" s="43">
        <v>0</v>
      </c>
      <c r="M56" s="39">
        <f>PRIH_PRIMICI_IZVORI!M56/PRIH_PRIMICI_IZVORI_EU!$V$7</f>
        <v>0</v>
      </c>
      <c r="N56" s="39">
        <f>PRIH_PRIMICI_IZVORI!N56/PRIH_PRIMICI_IZVORI_EU!$V$7</f>
        <v>0</v>
      </c>
      <c r="O56" s="39">
        <f>PRIH_PRIMICI_IZVORI!O56/PRIH_PRIMICI_IZVORI_EU!$V$7</f>
        <v>2654.456168292521</v>
      </c>
      <c r="P56" s="39">
        <f>PRIH_PRIMICI_IZVORI!P56/PRIH_PRIMICI_IZVORI_EU!$V$7</f>
        <v>0</v>
      </c>
      <c r="Q56" s="39">
        <f>PRIH_PRIMICI_IZVORI!Q56/PRIH_PRIMICI_IZVORI_EU!$V$7</f>
        <v>0</v>
      </c>
    </row>
    <row r="57" spans="1:17" s="4" customFormat="1" ht="12.75">
      <c r="A57" s="182"/>
      <c r="B57" s="182"/>
      <c r="C57" s="182" t="s">
        <v>89</v>
      </c>
      <c r="D57" s="182"/>
      <c r="E57" s="182"/>
      <c r="F57" s="182"/>
      <c r="G57" s="114">
        <f>PRIH_PRIMICI_IZVORI!G57/PRIH_PRIMICI_IZVORI_EU!$V$7</f>
        <v>0</v>
      </c>
      <c r="H57" s="114">
        <f>PRIH_PRIMICI_IZVORI!H57/PRIH_PRIMICI_IZVORI_EU!$V$7</f>
        <v>0</v>
      </c>
      <c r="I57" s="120">
        <f>PRIH_PRIMICI_IZVORI!I57/PRIH_PRIMICI_IZVORI_EU!$V$7</f>
        <v>1960382.3744110423</v>
      </c>
      <c r="J57" s="120">
        <f>PRIH_PRIMICI_IZVORI!J57/PRIH_PRIMICI_IZVORI_EU!$V$7</f>
        <v>1109495.1224367907</v>
      </c>
      <c r="K57" s="120">
        <f>PRIH_PRIMICI_IZVORI!K57/PRIH_PRIMICI_IZVORI_EU!$V$7</f>
        <v>94896.80801645762</v>
      </c>
      <c r="L57" s="121"/>
      <c r="M57" s="120">
        <f>PRIH_PRIMICI_IZVORI!M57/PRIH_PRIMICI_IZVORI_EU!$V$7</f>
        <v>108832.70289999335</v>
      </c>
      <c r="N57" s="120">
        <f>PRIH_PRIMICI_IZVORI!N57/PRIH_PRIMICI_IZVORI_EU!$V$7</f>
        <v>641185.2146791426</v>
      </c>
      <c r="O57" s="120">
        <f>PRIH_PRIMICI_IZVORI!O57/PRIH_PRIMICI_IZVORI_EU!$V$7</f>
        <v>5972.526378658172</v>
      </c>
      <c r="P57" s="120">
        <f>PRIH_PRIMICI_IZVORI!P57/PRIH_PRIMICI_IZVORI_EU!$V$7</f>
        <v>0</v>
      </c>
      <c r="Q57" s="120">
        <f>PRIH_PRIMICI_IZVORI!Q57/PRIH_PRIMICI_IZVORI_EU!$V$7</f>
        <v>0</v>
      </c>
    </row>
    <row r="58" spans="1:17" ht="12.75">
      <c r="A58" s="182"/>
      <c r="B58" s="182"/>
      <c r="C58" s="182" t="s">
        <v>30</v>
      </c>
      <c r="D58" s="182"/>
      <c r="E58" s="182"/>
      <c r="F58" s="182"/>
      <c r="G58" s="114">
        <f>PRIH_PRIMICI_IZVORI!G58/PRIH_PRIMICI_IZVORI_EU!$V$7</f>
        <v>2506149.1804366577</v>
      </c>
      <c r="H58" s="114">
        <f>PRIH_PRIMICI_IZVORI!H58/PRIH_PRIMICI_IZVORI_EU!$V$7</f>
        <v>2155717.03497246</v>
      </c>
      <c r="I58" s="120">
        <f>PRIH_PRIMICI_IZVORI!I58/PRIH_PRIMICI_IZVORI_EU!$V$7</f>
        <v>1960382.3744110423</v>
      </c>
      <c r="J58" s="120">
        <f>PRIH_PRIMICI_IZVORI!J58/PRIH_PRIMICI_IZVORI_EU!$V$7</f>
        <v>0</v>
      </c>
      <c r="K58" s="120">
        <f>PRIH_PRIMICI_IZVORI!K58/PRIH_PRIMICI_IZVORI_EU!$V$7</f>
        <v>0</v>
      </c>
      <c r="L58" s="121"/>
      <c r="M58" s="120">
        <f>PRIH_PRIMICI_IZVORI!M58/PRIH_PRIMICI_IZVORI_EU!$V$7</f>
        <v>0</v>
      </c>
      <c r="N58" s="120">
        <f>PRIH_PRIMICI_IZVORI!N58/PRIH_PRIMICI_IZVORI_EU!$V$7</f>
        <v>0</v>
      </c>
      <c r="O58" s="120">
        <f>PRIH_PRIMICI_IZVORI!O58/PRIH_PRIMICI_IZVORI_EU!$V$7</f>
        <v>0</v>
      </c>
      <c r="P58" s="120">
        <f>PRIH_PRIMICI_IZVORI!P58/PRIH_PRIMICI_IZVORI_EU!$V$7</f>
        <v>2004028.1372353837</v>
      </c>
      <c r="Q58" s="120">
        <f>PRIH_PRIMICI_IZVORI!Q58/PRIH_PRIMICI_IZVORI_EU!$V$7</f>
        <v>2031456.6328223504</v>
      </c>
    </row>
    <row r="59" spans="1:8" ht="12.75">
      <c r="A59" s="176"/>
      <c r="B59" s="176"/>
      <c r="C59" s="176"/>
      <c r="D59" s="176"/>
      <c r="E59" s="176"/>
      <c r="F59" s="176"/>
      <c r="G59" s="17"/>
      <c r="H59" s="17"/>
    </row>
    <row r="60" spans="1:8" ht="12.75">
      <c r="A60" s="176"/>
      <c r="B60" s="176"/>
      <c r="C60" s="176"/>
      <c r="D60" s="176"/>
      <c r="E60" s="176"/>
      <c r="F60" s="176"/>
      <c r="G60" s="17"/>
      <c r="H60" s="17"/>
    </row>
    <row r="61" spans="1:8" ht="12.75">
      <c r="A61" s="176"/>
      <c r="B61" s="176"/>
      <c r="C61" s="176"/>
      <c r="D61" s="176"/>
      <c r="E61" s="176"/>
      <c r="F61" s="176"/>
      <c r="G61" s="17"/>
      <c r="H61" s="17"/>
    </row>
    <row r="62" spans="1:8" ht="12.75">
      <c r="A62" s="176"/>
      <c r="B62" s="176"/>
      <c r="C62" s="176"/>
      <c r="D62" s="176"/>
      <c r="E62" s="176"/>
      <c r="F62" s="176"/>
      <c r="G62" s="17"/>
      <c r="H62" s="17"/>
    </row>
    <row r="63" spans="1:8" ht="12.75">
      <c r="A63" s="176"/>
      <c r="B63" s="176"/>
      <c r="C63" s="176"/>
      <c r="D63" s="176"/>
      <c r="E63" s="176"/>
      <c r="F63" s="176"/>
      <c r="G63" s="17"/>
      <c r="H63" s="17"/>
    </row>
    <row r="64" spans="1:8" ht="12.75">
      <c r="A64" s="176"/>
      <c r="B64" s="176"/>
      <c r="C64" s="176"/>
      <c r="D64" s="176"/>
      <c r="E64" s="176"/>
      <c r="F64" s="176"/>
      <c r="G64" s="17"/>
      <c r="H64" s="17"/>
    </row>
    <row r="65" spans="1:8" ht="12.75">
      <c r="A65" s="176"/>
      <c r="B65" s="176"/>
      <c r="C65" s="176"/>
      <c r="D65" s="176"/>
      <c r="E65" s="176"/>
      <c r="F65" s="176"/>
      <c r="G65" s="17"/>
      <c r="H65" s="17"/>
    </row>
    <row r="66" spans="1:8" ht="12.75">
      <c r="A66" s="176"/>
      <c r="B66" s="176"/>
      <c r="C66" s="176"/>
      <c r="D66" s="176"/>
      <c r="E66" s="176"/>
      <c r="F66" s="176"/>
      <c r="G66" s="17"/>
      <c r="H66" s="17"/>
    </row>
    <row r="67" spans="1:8" ht="12.75">
      <c r="A67" s="176"/>
      <c r="B67" s="176"/>
      <c r="C67" s="176"/>
      <c r="D67" s="176"/>
      <c r="E67" s="176"/>
      <c r="F67" s="176"/>
      <c r="G67" s="17"/>
      <c r="H67" s="17"/>
    </row>
    <row r="68" spans="1:8" ht="12.75">
      <c r="A68" s="176"/>
      <c r="B68" s="176"/>
      <c r="C68" s="176"/>
      <c r="D68" s="176"/>
      <c r="E68" s="176"/>
      <c r="F68" s="176"/>
      <c r="G68" s="17"/>
      <c r="H68" s="17"/>
    </row>
    <row r="69" spans="1:8" ht="12.75">
      <c r="A69" s="176"/>
      <c r="B69" s="176"/>
      <c r="C69" s="176"/>
      <c r="D69" s="176"/>
      <c r="E69" s="176"/>
      <c r="F69" s="176"/>
      <c r="G69" s="17"/>
      <c r="H69" s="17"/>
    </row>
  </sheetData>
  <sheetProtection/>
  <mergeCells count="113">
    <mergeCell ref="A69:B69"/>
    <mergeCell ref="C69:F69"/>
    <mergeCell ref="A65:B65"/>
    <mergeCell ref="C65:F65"/>
    <mergeCell ref="A66:B66"/>
    <mergeCell ref="C66:F66"/>
    <mergeCell ref="A67:B67"/>
    <mergeCell ref="C67:F67"/>
    <mergeCell ref="A63:B63"/>
    <mergeCell ref="C63:F63"/>
    <mergeCell ref="A64:B64"/>
    <mergeCell ref="C64:F64"/>
    <mergeCell ref="A68:B68"/>
    <mergeCell ref="C68:F68"/>
    <mergeCell ref="A60:B60"/>
    <mergeCell ref="C60:F60"/>
    <mergeCell ref="A61:B61"/>
    <mergeCell ref="C61:F61"/>
    <mergeCell ref="A62:B62"/>
    <mergeCell ref="C62:F62"/>
    <mergeCell ref="C56:E56"/>
    <mergeCell ref="A57:B57"/>
    <mergeCell ref="C57:F57"/>
    <mergeCell ref="A58:B58"/>
    <mergeCell ref="C58:F58"/>
    <mergeCell ref="A59:B59"/>
    <mergeCell ref="C59:F59"/>
    <mergeCell ref="C50:E50"/>
    <mergeCell ref="C51:E51"/>
    <mergeCell ref="C52:E52"/>
    <mergeCell ref="C53:E53"/>
    <mergeCell ref="C54:E54"/>
    <mergeCell ref="C55:E55"/>
    <mergeCell ref="A46:B46"/>
    <mergeCell ref="C46:F46"/>
    <mergeCell ref="A47:B47"/>
    <mergeCell ref="C47:F47"/>
    <mergeCell ref="C48:E48"/>
    <mergeCell ref="C49:E49"/>
    <mergeCell ref="A43:B43"/>
    <mergeCell ref="C43:F43"/>
    <mergeCell ref="A44:B44"/>
    <mergeCell ref="C44:F44"/>
    <mergeCell ref="A45:B45"/>
    <mergeCell ref="C45:F45"/>
    <mergeCell ref="A39:B39"/>
    <mergeCell ref="C39:F39"/>
    <mergeCell ref="A40:B40"/>
    <mergeCell ref="C40:F40"/>
    <mergeCell ref="C41:E41"/>
    <mergeCell ref="C42:E42"/>
    <mergeCell ref="A36:B36"/>
    <mergeCell ref="C36:F36"/>
    <mergeCell ref="A37:B37"/>
    <mergeCell ref="C37:F37"/>
    <mergeCell ref="A38:B38"/>
    <mergeCell ref="C38:F38"/>
    <mergeCell ref="A33:B33"/>
    <mergeCell ref="C33:F33"/>
    <mergeCell ref="A34:B34"/>
    <mergeCell ref="C34:F34"/>
    <mergeCell ref="A35:B35"/>
    <mergeCell ref="C35:F35"/>
    <mergeCell ref="A30:B30"/>
    <mergeCell ref="C30:F30"/>
    <mergeCell ref="A31:B31"/>
    <mergeCell ref="C31:F31"/>
    <mergeCell ref="A32:B32"/>
    <mergeCell ref="C32:F32"/>
    <mergeCell ref="A27:B27"/>
    <mergeCell ref="C27:F27"/>
    <mergeCell ref="A28:B28"/>
    <mergeCell ref="C28:F28"/>
    <mergeCell ref="A29:B29"/>
    <mergeCell ref="C29:F29"/>
    <mergeCell ref="A23:B23"/>
    <mergeCell ref="C23:F23"/>
    <mergeCell ref="A24:B24"/>
    <mergeCell ref="C24:F24"/>
    <mergeCell ref="C25:E25"/>
    <mergeCell ref="C26:E26"/>
    <mergeCell ref="A20:B20"/>
    <mergeCell ref="C20:F20"/>
    <mergeCell ref="A21:B21"/>
    <mergeCell ref="C21:F21"/>
    <mergeCell ref="A22:B22"/>
    <mergeCell ref="C22:F22"/>
    <mergeCell ref="C15:E15"/>
    <mergeCell ref="C16:E16"/>
    <mergeCell ref="C17:E17"/>
    <mergeCell ref="A18:B18"/>
    <mergeCell ref="C18:F18"/>
    <mergeCell ref="A19:B19"/>
    <mergeCell ref="C19:F19"/>
    <mergeCell ref="A12:B12"/>
    <mergeCell ref="C12:F12"/>
    <mergeCell ref="A13:B13"/>
    <mergeCell ref="C13:F13"/>
    <mergeCell ref="A14:B14"/>
    <mergeCell ref="C14:F14"/>
    <mergeCell ref="A7:B7"/>
    <mergeCell ref="C7:F7"/>
    <mergeCell ref="C8:E8"/>
    <mergeCell ref="C9:E9"/>
    <mergeCell ref="C10:E10"/>
    <mergeCell ref="A11:B11"/>
    <mergeCell ref="C11:F11"/>
    <mergeCell ref="A1:T1"/>
    <mergeCell ref="A2:T3"/>
    <mergeCell ref="A5:B5"/>
    <mergeCell ref="C5:F5"/>
    <mergeCell ref="A6:B6"/>
    <mergeCell ref="C6:F6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4"/>
  <sheetViews>
    <sheetView zoomScalePageLayoutView="0" workbookViewId="0" topLeftCell="A188">
      <selection activeCell="G214" sqref="G214"/>
    </sheetView>
  </sheetViews>
  <sheetFormatPr defaultColWidth="9.140625" defaultRowHeight="12.75"/>
  <cols>
    <col min="1" max="1" width="6.421875" style="0" customWidth="1"/>
    <col min="2" max="2" width="0.71875" style="0" customWidth="1"/>
    <col min="5" max="5" width="6.28125" style="0" customWidth="1"/>
    <col min="6" max="6" width="2.421875" style="0" customWidth="1"/>
    <col min="7" max="7" width="11.7109375" style="0" customWidth="1"/>
    <col min="8" max="8" width="10.28125" style="0" customWidth="1"/>
    <col min="9" max="9" width="10.421875" style="0" customWidth="1"/>
    <col min="10" max="10" width="12.8515625" style="0" customWidth="1"/>
    <col min="11" max="11" width="12.00390625" style="0" customWidth="1"/>
    <col min="12" max="12" width="0.2890625" style="0" hidden="1" customWidth="1"/>
    <col min="13" max="13" width="10.7109375" style="0" customWidth="1"/>
    <col min="14" max="15" width="11.8515625" style="0" customWidth="1"/>
    <col min="16" max="16" width="9.8515625" style="0" customWidth="1"/>
    <col min="17" max="17" width="10.140625" style="0" customWidth="1"/>
    <col min="18" max="18" width="19.140625" style="0" hidden="1" customWidth="1"/>
    <col min="19" max="19" width="9.140625" style="0" hidden="1" customWidth="1"/>
    <col min="20" max="20" width="0.13671875" style="0" hidden="1" customWidth="1"/>
  </cols>
  <sheetData>
    <row r="1" spans="1:20" ht="12.7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20" ht="1.5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ht="12.75" hidden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</row>
    <row r="4" ht="1.5" customHeight="1" hidden="1"/>
    <row r="5" spans="1:18" s="4" customFormat="1" ht="99" customHeight="1">
      <c r="A5" s="225" t="s">
        <v>5</v>
      </c>
      <c r="B5" s="226"/>
      <c r="C5" s="187" t="s">
        <v>33</v>
      </c>
      <c r="D5" s="187"/>
      <c r="E5" s="187"/>
      <c r="F5" s="187"/>
      <c r="G5" s="21" t="s">
        <v>241</v>
      </c>
      <c r="H5" s="21" t="s">
        <v>213</v>
      </c>
      <c r="I5" s="21" t="s">
        <v>232</v>
      </c>
      <c r="J5" s="79" t="s">
        <v>197</v>
      </c>
      <c r="K5" s="79" t="s">
        <v>199</v>
      </c>
      <c r="L5" s="22"/>
      <c r="M5" s="79" t="s">
        <v>200</v>
      </c>
      <c r="N5" s="79" t="s">
        <v>201</v>
      </c>
      <c r="O5" s="79" t="s">
        <v>202</v>
      </c>
      <c r="P5" s="21" t="s">
        <v>242</v>
      </c>
      <c r="Q5" s="21" t="s">
        <v>243</v>
      </c>
      <c r="R5" s="3" t="s">
        <v>0</v>
      </c>
    </row>
    <row r="6" spans="1:18" s="4" customFormat="1" ht="21.75" customHeight="1">
      <c r="A6" s="227" t="s">
        <v>236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9"/>
      <c r="R6" s="3"/>
    </row>
    <row r="7" spans="1:18" s="4" customFormat="1" ht="22.5" customHeight="1">
      <c r="A7" s="230" t="s">
        <v>237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2"/>
      <c r="R7" s="3"/>
    </row>
    <row r="8" spans="1:18" s="4" customFormat="1" ht="22.5" customHeight="1">
      <c r="A8" s="233" t="s">
        <v>238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5"/>
      <c r="R8" s="3"/>
    </row>
    <row r="9" spans="1:18" s="4" customFormat="1" ht="23.25" customHeight="1">
      <c r="A9" s="233" t="s">
        <v>239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5"/>
      <c r="R9" s="3"/>
    </row>
    <row r="10" spans="1:17" s="4" customFormat="1" ht="20.25" customHeight="1">
      <c r="A10" s="188">
        <v>3</v>
      </c>
      <c r="B10" s="188"/>
      <c r="C10" s="188" t="s">
        <v>34</v>
      </c>
      <c r="D10" s="188"/>
      <c r="E10" s="188"/>
      <c r="F10" s="188"/>
      <c r="G10" s="65">
        <f>SUM(G11+G31+G134+G149)</f>
        <v>17544299</v>
      </c>
      <c r="H10" s="49">
        <f>SUM(H11+H31+H134+H149)</f>
        <v>14426627</v>
      </c>
      <c r="I10" s="49">
        <f>SUM(I11+I31+I134)</f>
        <v>13275001</v>
      </c>
      <c r="J10" s="49">
        <f>SUM(J11+J31+J134)</f>
        <v>8359491</v>
      </c>
      <c r="K10" s="49">
        <f>SUM(K11+K31+K134)</f>
        <v>15000</v>
      </c>
      <c r="L10" s="49" t="e">
        <f>SUM(L11+L31+L134+#REF!+#REF!)</f>
        <v>#REF!</v>
      </c>
      <c r="M10" s="49">
        <f>SUM(M11+M31+M134)</f>
        <v>569400</v>
      </c>
      <c r="N10" s="49">
        <f>SUM(N11+N31+N134)</f>
        <v>4306110</v>
      </c>
      <c r="O10" s="49">
        <f>SUM(O11+O31+O134)</f>
        <v>25000</v>
      </c>
      <c r="P10" s="23">
        <f>SUM(P11+P31+P134)</f>
        <v>13664350</v>
      </c>
      <c r="Q10" s="23">
        <f>SUM(Q11+Q31+Q134)</f>
        <v>14415010</v>
      </c>
    </row>
    <row r="11" spans="1:17" s="4" customFormat="1" ht="20.25" customHeight="1">
      <c r="A11" s="175">
        <v>31</v>
      </c>
      <c r="B11" s="175"/>
      <c r="C11" s="175" t="s">
        <v>35</v>
      </c>
      <c r="D11" s="175"/>
      <c r="E11" s="175"/>
      <c r="F11" s="175"/>
      <c r="G11" s="69">
        <f>SUM(G12+G20+G28)</f>
        <v>7256765</v>
      </c>
      <c r="H11" s="40">
        <f>SUM(H12+H20+H28)</f>
        <v>7824119</v>
      </c>
      <c r="I11" s="40">
        <f aca="true" t="shared" si="0" ref="I11:Q11">SUM(I12+I20+I28)</f>
        <v>7900671</v>
      </c>
      <c r="J11" s="40">
        <f t="shared" si="0"/>
        <v>5421991</v>
      </c>
      <c r="K11" s="40">
        <f t="shared" si="0"/>
        <v>0</v>
      </c>
      <c r="L11" s="40">
        <f t="shared" si="0"/>
        <v>0</v>
      </c>
      <c r="M11" s="40">
        <f t="shared" si="0"/>
        <v>515000</v>
      </c>
      <c r="N11" s="40">
        <f t="shared" si="0"/>
        <v>1963680</v>
      </c>
      <c r="O11" s="40">
        <f t="shared" si="0"/>
        <v>0</v>
      </c>
      <c r="P11" s="40">
        <f t="shared" si="0"/>
        <v>8352700</v>
      </c>
      <c r="Q11" s="40">
        <f t="shared" si="0"/>
        <v>8888160</v>
      </c>
    </row>
    <row r="12" spans="1:17" s="9" customFormat="1" ht="12.75">
      <c r="A12" s="184">
        <v>311</v>
      </c>
      <c r="B12" s="184"/>
      <c r="C12" s="184" t="s">
        <v>36</v>
      </c>
      <c r="D12" s="184"/>
      <c r="E12" s="184"/>
      <c r="F12" s="184"/>
      <c r="G12" s="70">
        <f>SUM(G13+G16+G18)</f>
        <v>6094270</v>
      </c>
      <c r="H12" s="41">
        <f>SUM(H13+H16+H18)</f>
        <v>6625920</v>
      </c>
      <c r="I12" s="41">
        <f aca="true" t="shared" si="1" ref="I12:O12">SUM(I13+I16+I18)</f>
        <v>6589660</v>
      </c>
      <c r="J12" s="41">
        <f t="shared" si="1"/>
        <v>4621991</v>
      </c>
      <c r="K12" s="41">
        <f t="shared" si="1"/>
        <v>0</v>
      </c>
      <c r="L12" s="41">
        <f t="shared" si="1"/>
        <v>0</v>
      </c>
      <c r="M12" s="41">
        <f t="shared" si="1"/>
        <v>430000</v>
      </c>
      <c r="N12" s="41">
        <f t="shared" si="1"/>
        <v>1537669</v>
      </c>
      <c r="O12" s="41">
        <f t="shared" si="1"/>
        <v>0</v>
      </c>
      <c r="P12" s="34">
        <f>SUM(P13+P16+P18)</f>
        <v>6940714</v>
      </c>
      <c r="Q12" s="34">
        <f>SUM(Q13+Q16+Q18)</f>
        <v>7260000</v>
      </c>
    </row>
    <row r="13" spans="1:17" s="4" customFormat="1" ht="15" customHeight="1">
      <c r="A13" s="175">
        <v>3111</v>
      </c>
      <c r="B13" s="175"/>
      <c r="C13" s="173" t="s">
        <v>37</v>
      </c>
      <c r="D13" s="173"/>
      <c r="E13" s="173"/>
      <c r="F13" s="173"/>
      <c r="G13" s="71">
        <f aca="true" t="shared" si="2" ref="G13:Q13">SUM(G14:G15)</f>
        <v>5428842</v>
      </c>
      <c r="H13" s="44">
        <f t="shared" si="2"/>
        <v>6175920</v>
      </c>
      <c r="I13" s="44">
        <f t="shared" si="2"/>
        <v>6259660</v>
      </c>
      <c r="J13" s="44">
        <f t="shared" si="2"/>
        <v>4311991</v>
      </c>
      <c r="K13" s="44">
        <f t="shared" si="2"/>
        <v>0</v>
      </c>
      <c r="L13" s="44">
        <f t="shared" si="2"/>
        <v>0</v>
      </c>
      <c r="M13" s="44">
        <f t="shared" si="2"/>
        <v>430000</v>
      </c>
      <c r="N13" s="44">
        <f t="shared" si="2"/>
        <v>1517669</v>
      </c>
      <c r="O13" s="44">
        <f t="shared" si="2"/>
        <v>0</v>
      </c>
      <c r="P13" s="44">
        <f t="shared" si="2"/>
        <v>6600000</v>
      </c>
      <c r="Q13" s="44">
        <f t="shared" si="2"/>
        <v>6900000</v>
      </c>
    </row>
    <row r="14" spans="1:17" ht="24.75" customHeight="1">
      <c r="A14" s="174">
        <v>31111</v>
      </c>
      <c r="B14" s="174"/>
      <c r="C14" s="174" t="s">
        <v>38</v>
      </c>
      <c r="D14" s="174"/>
      <c r="E14" s="174"/>
      <c r="F14" s="174"/>
      <c r="G14" s="72">
        <v>5428842</v>
      </c>
      <c r="H14" s="43">
        <v>6123660</v>
      </c>
      <c r="I14" s="35">
        <v>6259660</v>
      </c>
      <c r="J14" s="35">
        <v>4311991</v>
      </c>
      <c r="K14" s="35">
        <v>0</v>
      </c>
      <c r="L14" s="35"/>
      <c r="M14" s="35">
        <v>430000</v>
      </c>
      <c r="N14" s="35">
        <v>1517669</v>
      </c>
      <c r="O14" s="35">
        <v>0</v>
      </c>
      <c r="P14" s="35">
        <v>6600000</v>
      </c>
      <c r="Q14" s="35">
        <v>6900000</v>
      </c>
    </row>
    <row r="15" spans="1:17" ht="24.75" customHeight="1">
      <c r="A15" s="208">
        <v>31113</v>
      </c>
      <c r="B15" s="209"/>
      <c r="C15" s="208" t="s">
        <v>247</v>
      </c>
      <c r="D15" s="216"/>
      <c r="E15" s="216"/>
      <c r="F15" s="209"/>
      <c r="G15" s="72">
        <v>0</v>
      </c>
      <c r="H15" s="43">
        <v>52260</v>
      </c>
      <c r="I15" s="35">
        <v>0</v>
      </c>
      <c r="J15" s="35">
        <v>0</v>
      </c>
      <c r="K15" s="35">
        <v>0</v>
      </c>
      <c r="L15" s="35"/>
      <c r="M15" s="35">
        <v>0</v>
      </c>
      <c r="N15" s="35">
        <v>0</v>
      </c>
      <c r="O15" s="35">
        <v>0</v>
      </c>
      <c r="P15" s="35">
        <v>0</v>
      </c>
      <c r="Q15" s="35">
        <v>0</v>
      </c>
    </row>
    <row r="16" spans="1:17" s="4" customFormat="1" ht="22.5" customHeight="1">
      <c r="A16" s="175">
        <v>3113</v>
      </c>
      <c r="B16" s="175"/>
      <c r="C16" s="175" t="s">
        <v>39</v>
      </c>
      <c r="D16" s="175"/>
      <c r="E16" s="175"/>
      <c r="F16" s="175"/>
      <c r="G16" s="69">
        <f>SUM(G17)</f>
        <v>155591</v>
      </c>
      <c r="H16" s="40">
        <f>SUM(H17)</f>
        <v>150000</v>
      </c>
      <c r="I16" s="40">
        <f>SUM(I17)</f>
        <v>50000</v>
      </c>
      <c r="J16" s="40">
        <f aca="true" t="shared" si="3" ref="J16:O16">SUM(J17)</f>
        <v>30000</v>
      </c>
      <c r="K16" s="40">
        <f t="shared" si="3"/>
        <v>0</v>
      </c>
      <c r="L16" s="40">
        <f t="shared" si="3"/>
        <v>0</v>
      </c>
      <c r="M16" s="40">
        <f t="shared" si="3"/>
        <v>0</v>
      </c>
      <c r="N16" s="40">
        <f t="shared" si="3"/>
        <v>20000</v>
      </c>
      <c r="O16" s="40">
        <f t="shared" si="3"/>
        <v>0</v>
      </c>
      <c r="P16" s="33">
        <f>SUM(P17)</f>
        <v>60714</v>
      </c>
      <c r="Q16" s="33">
        <f>SUM(Q17)</f>
        <v>60000</v>
      </c>
    </row>
    <row r="17" spans="1:17" ht="23.25" customHeight="1">
      <c r="A17" s="174">
        <v>31131</v>
      </c>
      <c r="B17" s="174"/>
      <c r="C17" s="174" t="s">
        <v>39</v>
      </c>
      <c r="D17" s="174"/>
      <c r="E17" s="174"/>
      <c r="F17" s="174"/>
      <c r="G17" s="72">
        <v>155591</v>
      </c>
      <c r="H17" s="43">
        <v>150000</v>
      </c>
      <c r="I17" s="35">
        <v>50000</v>
      </c>
      <c r="J17" s="35">
        <v>30000</v>
      </c>
      <c r="K17" s="35">
        <v>0</v>
      </c>
      <c r="L17" s="35"/>
      <c r="M17" s="35"/>
      <c r="N17" s="35">
        <v>20000</v>
      </c>
      <c r="O17" s="35">
        <v>0</v>
      </c>
      <c r="P17" s="35">
        <v>60714</v>
      </c>
      <c r="Q17" s="35">
        <v>60000</v>
      </c>
    </row>
    <row r="18" spans="1:17" s="4" customFormat="1" ht="23.25" customHeight="1">
      <c r="A18" s="175">
        <v>3114</v>
      </c>
      <c r="B18" s="175"/>
      <c r="C18" s="175" t="s">
        <v>40</v>
      </c>
      <c r="D18" s="175"/>
      <c r="E18" s="175"/>
      <c r="F18" s="175"/>
      <c r="G18" s="69">
        <f>SUM(G19)</f>
        <v>509837</v>
      </c>
      <c r="H18" s="40">
        <f>SUM(H19)</f>
        <v>300000</v>
      </c>
      <c r="I18" s="40">
        <f aca="true" t="shared" si="4" ref="I18:O18">SUM(I19)</f>
        <v>280000</v>
      </c>
      <c r="J18" s="40">
        <f t="shared" si="4"/>
        <v>280000</v>
      </c>
      <c r="K18" s="40">
        <f t="shared" si="4"/>
        <v>0</v>
      </c>
      <c r="L18" s="40">
        <f t="shared" si="4"/>
        <v>0</v>
      </c>
      <c r="M18" s="40">
        <f t="shared" si="4"/>
        <v>0</v>
      </c>
      <c r="N18" s="40">
        <f t="shared" si="4"/>
        <v>0</v>
      </c>
      <c r="O18" s="40">
        <f t="shared" si="4"/>
        <v>0</v>
      </c>
      <c r="P18" s="33">
        <f>SUM(P19)</f>
        <v>280000</v>
      </c>
      <c r="Q18" s="33">
        <f>SUM(Q19)</f>
        <v>300000</v>
      </c>
    </row>
    <row r="19" spans="1:17" s="6" customFormat="1" ht="24" customHeight="1">
      <c r="A19" s="174">
        <v>31141</v>
      </c>
      <c r="B19" s="174"/>
      <c r="C19" s="171" t="s">
        <v>40</v>
      </c>
      <c r="D19" s="171"/>
      <c r="E19" s="171"/>
      <c r="F19" s="171"/>
      <c r="G19" s="74">
        <v>509837</v>
      </c>
      <c r="H19" s="42">
        <v>300000</v>
      </c>
      <c r="I19" s="35">
        <v>280000</v>
      </c>
      <c r="J19" s="35">
        <v>280000</v>
      </c>
      <c r="K19" s="35">
        <v>0</v>
      </c>
      <c r="L19" s="35"/>
      <c r="M19" s="35">
        <v>0</v>
      </c>
      <c r="N19" s="35">
        <v>0</v>
      </c>
      <c r="O19" s="35">
        <v>0</v>
      </c>
      <c r="P19" s="35">
        <v>280000</v>
      </c>
      <c r="Q19" s="35">
        <v>300000</v>
      </c>
    </row>
    <row r="20" spans="1:17" s="9" customFormat="1" ht="22.5" customHeight="1">
      <c r="A20" s="184">
        <v>312</v>
      </c>
      <c r="B20" s="184"/>
      <c r="C20" s="184" t="s">
        <v>41</v>
      </c>
      <c r="D20" s="184"/>
      <c r="E20" s="184"/>
      <c r="F20" s="184"/>
      <c r="G20" s="70">
        <f>SUM(G21)</f>
        <v>212065</v>
      </c>
      <c r="H20" s="41">
        <f>SUM(H21)</f>
        <v>213199</v>
      </c>
      <c r="I20" s="41">
        <f>SUM(I21)</f>
        <v>226011</v>
      </c>
      <c r="J20" s="41">
        <f>SUM(J21)</f>
        <v>0</v>
      </c>
      <c r="K20" s="41">
        <f aca="true" t="shared" si="5" ref="K20:Q20">SUM(K21)</f>
        <v>0</v>
      </c>
      <c r="L20" s="41">
        <f t="shared" si="5"/>
        <v>0</v>
      </c>
      <c r="M20" s="41">
        <f t="shared" si="5"/>
        <v>0</v>
      </c>
      <c r="N20" s="41">
        <f t="shared" si="5"/>
        <v>226011</v>
      </c>
      <c r="O20" s="41">
        <f t="shared" si="5"/>
        <v>0</v>
      </c>
      <c r="P20" s="34">
        <f t="shared" si="5"/>
        <v>211986</v>
      </c>
      <c r="Q20" s="34">
        <f t="shared" si="5"/>
        <v>228160</v>
      </c>
    </row>
    <row r="21" spans="1:17" s="4" customFormat="1" ht="12.75">
      <c r="A21" s="175">
        <v>3121</v>
      </c>
      <c r="B21" s="175"/>
      <c r="C21" s="175" t="s">
        <v>41</v>
      </c>
      <c r="D21" s="175"/>
      <c r="E21" s="175"/>
      <c r="F21" s="175"/>
      <c r="G21" s="69">
        <f>SUM(G22:G27)</f>
        <v>212065</v>
      </c>
      <c r="H21" s="40">
        <f>SUM(H22:H27)</f>
        <v>213199</v>
      </c>
      <c r="I21" s="40">
        <f aca="true" t="shared" si="6" ref="I21:Q21">SUM(I22:I27)</f>
        <v>226011</v>
      </c>
      <c r="J21" s="40">
        <f t="shared" si="6"/>
        <v>0</v>
      </c>
      <c r="K21" s="40">
        <f t="shared" si="6"/>
        <v>0</v>
      </c>
      <c r="L21" s="40">
        <f t="shared" si="6"/>
        <v>0</v>
      </c>
      <c r="M21" s="40">
        <f t="shared" si="6"/>
        <v>0</v>
      </c>
      <c r="N21" s="40">
        <f t="shared" si="6"/>
        <v>226011</v>
      </c>
      <c r="O21" s="40">
        <f t="shared" si="6"/>
        <v>0</v>
      </c>
      <c r="P21" s="40">
        <f t="shared" si="6"/>
        <v>211986</v>
      </c>
      <c r="Q21" s="40">
        <f t="shared" si="6"/>
        <v>228160</v>
      </c>
    </row>
    <row r="22" spans="1:17" ht="24.75" customHeight="1">
      <c r="A22" s="174">
        <v>31212</v>
      </c>
      <c r="B22" s="174"/>
      <c r="C22" s="174" t="s">
        <v>42</v>
      </c>
      <c r="D22" s="174"/>
      <c r="E22" s="174"/>
      <c r="F22" s="174"/>
      <c r="G22" s="72">
        <v>20303</v>
      </c>
      <c r="H22" s="43">
        <v>78613</v>
      </c>
      <c r="I22" s="35">
        <v>99925</v>
      </c>
      <c r="J22" s="35">
        <v>0</v>
      </c>
      <c r="K22" s="35">
        <v>0</v>
      </c>
      <c r="L22" s="35"/>
      <c r="M22" s="35">
        <v>0</v>
      </c>
      <c r="N22" s="35">
        <v>99925</v>
      </c>
      <c r="O22" s="35">
        <v>0</v>
      </c>
      <c r="P22" s="35">
        <v>86500</v>
      </c>
      <c r="Q22" s="35">
        <v>96500</v>
      </c>
    </row>
    <row r="23" spans="1:17" ht="25.5" customHeight="1">
      <c r="A23" s="174">
        <v>31213</v>
      </c>
      <c r="B23" s="174"/>
      <c r="C23" s="171" t="s">
        <v>43</v>
      </c>
      <c r="D23" s="171"/>
      <c r="E23" s="171"/>
      <c r="F23" s="171"/>
      <c r="G23" s="74">
        <v>40050</v>
      </c>
      <c r="H23" s="42">
        <v>36600</v>
      </c>
      <c r="I23" s="35">
        <v>36600</v>
      </c>
      <c r="J23" s="35">
        <v>0</v>
      </c>
      <c r="K23" s="35">
        <v>0</v>
      </c>
      <c r="L23" s="35"/>
      <c r="M23" s="35">
        <v>0</v>
      </c>
      <c r="N23" s="35">
        <v>36600</v>
      </c>
      <c r="O23" s="35">
        <v>0</v>
      </c>
      <c r="P23" s="35">
        <v>36000</v>
      </c>
      <c r="Q23" s="35">
        <v>56660</v>
      </c>
    </row>
    <row r="24" spans="1:17" s="6" customFormat="1" ht="18" customHeight="1">
      <c r="A24" s="174">
        <v>31214</v>
      </c>
      <c r="B24" s="174"/>
      <c r="C24" s="171" t="s">
        <v>44</v>
      </c>
      <c r="D24" s="171"/>
      <c r="E24" s="171"/>
      <c r="F24" s="171"/>
      <c r="G24" s="74">
        <v>13111</v>
      </c>
      <c r="H24" s="42">
        <v>14486</v>
      </c>
      <c r="I24" s="35">
        <v>14486</v>
      </c>
      <c r="J24" s="35">
        <v>0</v>
      </c>
      <c r="K24" s="35">
        <v>0</v>
      </c>
      <c r="L24" s="35"/>
      <c r="M24" s="35">
        <v>0</v>
      </c>
      <c r="N24" s="35">
        <v>14486</v>
      </c>
      <c r="O24" s="35">
        <v>0</v>
      </c>
      <c r="P24" s="35">
        <v>14486</v>
      </c>
      <c r="Q24" s="35">
        <v>0</v>
      </c>
    </row>
    <row r="25" spans="1:17" ht="25.5" customHeight="1">
      <c r="A25" s="174">
        <v>31215</v>
      </c>
      <c r="B25" s="174"/>
      <c r="C25" s="171" t="s">
        <v>45</v>
      </c>
      <c r="D25" s="171"/>
      <c r="E25" s="171"/>
      <c r="F25" s="171"/>
      <c r="G25" s="74">
        <v>10938</v>
      </c>
      <c r="H25" s="42">
        <v>15000</v>
      </c>
      <c r="I25" s="35">
        <v>10000</v>
      </c>
      <c r="J25" s="35">
        <v>0</v>
      </c>
      <c r="K25" s="35">
        <v>0</v>
      </c>
      <c r="L25" s="35"/>
      <c r="M25" s="35">
        <v>0</v>
      </c>
      <c r="N25" s="35">
        <v>10000</v>
      </c>
      <c r="O25" s="35">
        <v>0</v>
      </c>
      <c r="P25" s="35">
        <v>10000</v>
      </c>
      <c r="Q25" s="35">
        <v>10000</v>
      </c>
    </row>
    <row r="26" spans="1:17" ht="25.5" customHeight="1">
      <c r="A26" s="208">
        <v>31216</v>
      </c>
      <c r="B26" s="209"/>
      <c r="C26" s="205" t="s">
        <v>166</v>
      </c>
      <c r="D26" s="206"/>
      <c r="E26" s="206"/>
      <c r="F26" s="207"/>
      <c r="G26" s="75">
        <v>60000</v>
      </c>
      <c r="H26" s="45">
        <v>61500</v>
      </c>
      <c r="I26" s="35">
        <v>61500</v>
      </c>
      <c r="J26" s="35">
        <v>0</v>
      </c>
      <c r="K26" s="35">
        <v>0</v>
      </c>
      <c r="L26" s="35"/>
      <c r="M26" s="35">
        <v>0</v>
      </c>
      <c r="N26" s="35">
        <v>61500</v>
      </c>
      <c r="O26" s="35">
        <v>0</v>
      </c>
      <c r="P26" s="35">
        <v>61500</v>
      </c>
      <c r="Q26" s="35">
        <v>61500</v>
      </c>
    </row>
    <row r="27" spans="1:17" ht="25.5" customHeight="1">
      <c r="A27" s="208">
        <v>31219</v>
      </c>
      <c r="B27" s="209"/>
      <c r="C27" s="205" t="s">
        <v>167</v>
      </c>
      <c r="D27" s="206"/>
      <c r="E27" s="206"/>
      <c r="F27" s="207"/>
      <c r="G27" s="75">
        <v>67663</v>
      </c>
      <c r="H27" s="45">
        <v>7000</v>
      </c>
      <c r="I27" s="35">
        <v>3500</v>
      </c>
      <c r="J27" s="35">
        <v>0</v>
      </c>
      <c r="K27" s="35">
        <v>0</v>
      </c>
      <c r="L27" s="35"/>
      <c r="M27" s="35">
        <v>0</v>
      </c>
      <c r="N27" s="35">
        <v>3500</v>
      </c>
      <c r="O27" s="35">
        <v>0</v>
      </c>
      <c r="P27" s="35">
        <v>3500</v>
      </c>
      <c r="Q27" s="35">
        <v>3500</v>
      </c>
    </row>
    <row r="28" spans="1:17" s="9" customFormat="1" ht="19.5" customHeight="1">
      <c r="A28" s="184">
        <v>313</v>
      </c>
      <c r="B28" s="184"/>
      <c r="C28" s="184" t="s">
        <v>46</v>
      </c>
      <c r="D28" s="184"/>
      <c r="E28" s="184"/>
      <c r="F28" s="184"/>
      <c r="G28" s="70">
        <f>SUM(G29)</f>
        <v>950430</v>
      </c>
      <c r="H28" s="41">
        <f>SUM(H29)</f>
        <v>985000</v>
      </c>
      <c r="I28" s="41">
        <f>SUM(I29)</f>
        <v>1085000</v>
      </c>
      <c r="J28" s="41">
        <f aca="true" t="shared" si="7" ref="J28:Q28">SUM(J29)</f>
        <v>800000</v>
      </c>
      <c r="K28" s="41">
        <f t="shared" si="7"/>
        <v>0</v>
      </c>
      <c r="L28" s="41">
        <f t="shared" si="7"/>
        <v>0</v>
      </c>
      <c r="M28" s="41">
        <f t="shared" si="7"/>
        <v>85000</v>
      </c>
      <c r="N28" s="41">
        <f t="shared" si="7"/>
        <v>200000</v>
      </c>
      <c r="O28" s="41">
        <f t="shared" si="7"/>
        <v>0</v>
      </c>
      <c r="P28" s="41">
        <f t="shared" si="7"/>
        <v>1200000</v>
      </c>
      <c r="Q28" s="41">
        <f t="shared" si="7"/>
        <v>1400000</v>
      </c>
    </row>
    <row r="29" spans="1:17" s="4" customFormat="1" ht="27.75" customHeight="1">
      <c r="A29" s="175">
        <v>3132</v>
      </c>
      <c r="B29" s="175"/>
      <c r="C29" s="202" t="s">
        <v>47</v>
      </c>
      <c r="D29" s="203"/>
      <c r="E29" s="203"/>
      <c r="F29" s="204"/>
      <c r="G29" s="102">
        <f>SUM(G30)</f>
        <v>950430</v>
      </c>
      <c r="H29" s="50">
        <f>SUM(H30)</f>
        <v>985000</v>
      </c>
      <c r="I29" s="50">
        <f aca="true" t="shared" si="8" ref="I29:O29">SUM(I30)</f>
        <v>1085000</v>
      </c>
      <c r="J29" s="50">
        <f t="shared" si="8"/>
        <v>800000</v>
      </c>
      <c r="K29" s="50">
        <f t="shared" si="8"/>
        <v>0</v>
      </c>
      <c r="L29" s="50">
        <f t="shared" si="8"/>
        <v>0</v>
      </c>
      <c r="M29" s="50">
        <f t="shared" si="8"/>
        <v>85000</v>
      </c>
      <c r="N29" s="50">
        <f t="shared" si="8"/>
        <v>200000</v>
      </c>
      <c r="O29" s="50">
        <f t="shared" si="8"/>
        <v>0</v>
      </c>
      <c r="P29" s="33">
        <f>SUM(P30)</f>
        <v>1200000</v>
      </c>
      <c r="Q29" s="33">
        <f>SUM(Q30)</f>
        <v>1400000</v>
      </c>
    </row>
    <row r="30" spans="1:17" s="6" customFormat="1" ht="27.75" customHeight="1">
      <c r="A30" s="174">
        <v>31321</v>
      </c>
      <c r="B30" s="174"/>
      <c r="C30" s="171" t="s">
        <v>47</v>
      </c>
      <c r="D30" s="171"/>
      <c r="E30" s="171"/>
      <c r="F30" s="171"/>
      <c r="G30" s="74">
        <v>950430</v>
      </c>
      <c r="H30" s="42">
        <v>985000</v>
      </c>
      <c r="I30" s="35">
        <v>1085000</v>
      </c>
      <c r="J30" s="35">
        <v>800000</v>
      </c>
      <c r="K30" s="35">
        <v>0</v>
      </c>
      <c r="L30" s="35"/>
      <c r="M30" s="35">
        <v>85000</v>
      </c>
      <c r="N30" s="35">
        <v>200000</v>
      </c>
      <c r="O30" s="35">
        <v>0</v>
      </c>
      <c r="P30" s="35">
        <v>1200000</v>
      </c>
      <c r="Q30" s="35">
        <v>1400000</v>
      </c>
    </row>
    <row r="31" spans="1:17" s="4" customFormat="1" ht="16.5" customHeight="1">
      <c r="A31" s="175">
        <v>32</v>
      </c>
      <c r="B31" s="175"/>
      <c r="C31" s="173" t="s">
        <v>48</v>
      </c>
      <c r="D31" s="173"/>
      <c r="E31" s="173"/>
      <c r="F31" s="173"/>
      <c r="G31" s="71">
        <f>SUM(G32+G45+G69+G112+G115)</f>
        <v>10047545</v>
      </c>
      <c r="H31" s="44">
        <f>SUM(H32+H45+H69+H112+H115)</f>
        <v>6498358</v>
      </c>
      <c r="I31" s="44">
        <f aca="true" t="shared" si="9" ref="I31:Q31">SUM(I32+I45+I69+I112+I115)</f>
        <v>5309350</v>
      </c>
      <c r="J31" s="44">
        <f t="shared" si="9"/>
        <v>2937500</v>
      </c>
      <c r="K31" s="44">
        <f t="shared" si="9"/>
        <v>15000</v>
      </c>
      <c r="L31" s="44">
        <f t="shared" si="9"/>
        <v>620000</v>
      </c>
      <c r="M31" s="44">
        <f t="shared" si="9"/>
        <v>54400</v>
      </c>
      <c r="N31" s="44">
        <f t="shared" si="9"/>
        <v>2277450</v>
      </c>
      <c r="O31" s="44">
        <f t="shared" si="9"/>
        <v>25000</v>
      </c>
      <c r="P31" s="44">
        <f>SUM(P32+P45+P69+P112+P115)</f>
        <v>5268350</v>
      </c>
      <c r="Q31" s="44">
        <f t="shared" si="9"/>
        <v>5502850</v>
      </c>
    </row>
    <row r="32" spans="1:17" s="9" customFormat="1" ht="16.5" customHeight="1">
      <c r="A32" s="184">
        <v>321</v>
      </c>
      <c r="B32" s="184"/>
      <c r="C32" s="183" t="s">
        <v>49</v>
      </c>
      <c r="D32" s="183"/>
      <c r="E32" s="183"/>
      <c r="F32" s="183"/>
      <c r="G32" s="76">
        <f>SUM(G33+G39+G42)</f>
        <v>296294</v>
      </c>
      <c r="H32" s="46">
        <f>SUM(H33+H39+H42)</f>
        <v>385910</v>
      </c>
      <c r="I32" s="46">
        <f aca="true" t="shared" si="10" ref="I32:O32">SUM(I33+I39+I42)</f>
        <v>342750</v>
      </c>
      <c r="J32" s="46">
        <f t="shared" si="10"/>
        <v>200000</v>
      </c>
      <c r="K32" s="46">
        <f t="shared" si="10"/>
        <v>0</v>
      </c>
      <c r="L32" s="46">
        <f t="shared" si="10"/>
        <v>620000</v>
      </c>
      <c r="M32" s="46">
        <f t="shared" si="10"/>
        <v>54400</v>
      </c>
      <c r="N32" s="46">
        <f t="shared" si="10"/>
        <v>88350</v>
      </c>
      <c r="O32" s="46">
        <f t="shared" si="10"/>
        <v>0</v>
      </c>
      <c r="P32" s="34">
        <f>SUM(P33+P39+P42)</f>
        <v>322750</v>
      </c>
      <c r="Q32" s="34">
        <f>SUM(Q33+Q39+Q42)</f>
        <v>372750</v>
      </c>
    </row>
    <row r="33" spans="1:17" s="4" customFormat="1" ht="16.5" customHeight="1">
      <c r="A33" s="175">
        <v>3211</v>
      </c>
      <c r="B33" s="175"/>
      <c r="C33" s="173" t="s">
        <v>50</v>
      </c>
      <c r="D33" s="173"/>
      <c r="E33" s="173"/>
      <c r="F33" s="173"/>
      <c r="G33" s="71">
        <f>SUM(G34:G38)</f>
        <v>19641</v>
      </c>
      <c r="H33" s="44">
        <f>SUM(H34:H38)</f>
        <v>40160</v>
      </c>
      <c r="I33" s="44">
        <f aca="true" t="shared" si="11" ref="I33:O33">SUM(I34:I38)</f>
        <v>37000</v>
      </c>
      <c r="J33" s="44">
        <f t="shared" si="11"/>
        <v>0</v>
      </c>
      <c r="K33" s="44">
        <f t="shared" si="11"/>
        <v>0</v>
      </c>
      <c r="L33" s="44">
        <f t="shared" si="11"/>
        <v>0</v>
      </c>
      <c r="M33" s="44">
        <f t="shared" si="11"/>
        <v>0</v>
      </c>
      <c r="N33" s="44">
        <f t="shared" si="11"/>
        <v>37000</v>
      </c>
      <c r="O33" s="44">
        <f t="shared" si="11"/>
        <v>0</v>
      </c>
      <c r="P33" s="33">
        <f>SUM(P34:P38)</f>
        <v>37000</v>
      </c>
      <c r="Q33" s="33">
        <f>SUM(Q34:Q38)</f>
        <v>37000</v>
      </c>
    </row>
    <row r="34" spans="1:17" ht="16.5" customHeight="1">
      <c r="A34" s="208">
        <v>32111</v>
      </c>
      <c r="B34" s="209"/>
      <c r="C34" s="205" t="s">
        <v>99</v>
      </c>
      <c r="D34" s="206"/>
      <c r="E34" s="206"/>
      <c r="F34" s="207"/>
      <c r="G34" s="75">
        <v>15200</v>
      </c>
      <c r="H34" s="45">
        <v>20000</v>
      </c>
      <c r="I34" s="35">
        <v>20000</v>
      </c>
      <c r="J34" s="35">
        <v>0</v>
      </c>
      <c r="K34" s="35">
        <v>0</v>
      </c>
      <c r="L34" s="35"/>
      <c r="M34" s="35">
        <v>0</v>
      </c>
      <c r="N34" s="35">
        <v>20000</v>
      </c>
      <c r="O34" s="35">
        <v>0</v>
      </c>
      <c r="P34" s="35">
        <v>20000</v>
      </c>
      <c r="Q34" s="35">
        <v>20000</v>
      </c>
    </row>
    <row r="35" spans="1:17" ht="24.75" customHeight="1">
      <c r="A35" s="208">
        <v>32112</v>
      </c>
      <c r="B35" s="209"/>
      <c r="C35" s="205" t="s">
        <v>210</v>
      </c>
      <c r="D35" s="206"/>
      <c r="E35" s="206"/>
      <c r="F35" s="207"/>
      <c r="G35" s="75">
        <v>0</v>
      </c>
      <c r="H35" s="45">
        <v>3160</v>
      </c>
      <c r="I35" s="35">
        <v>0</v>
      </c>
      <c r="J35" s="35">
        <v>0</v>
      </c>
      <c r="K35" s="35">
        <v>0</v>
      </c>
      <c r="L35" s="35"/>
      <c r="M35" s="35">
        <v>0</v>
      </c>
      <c r="N35" s="35">
        <v>0</v>
      </c>
      <c r="O35" s="35">
        <v>0</v>
      </c>
      <c r="P35" s="35">
        <v>0</v>
      </c>
      <c r="Q35" s="35">
        <v>0</v>
      </c>
    </row>
    <row r="36" spans="1:17" ht="27.75" customHeight="1">
      <c r="A36" s="208">
        <v>32113</v>
      </c>
      <c r="B36" s="209"/>
      <c r="C36" s="205" t="s">
        <v>100</v>
      </c>
      <c r="D36" s="206"/>
      <c r="E36" s="206"/>
      <c r="F36" s="207"/>
      <c r="G36" s="75">
        <v>3544</v>
      </c>
      <c r="H36" s="45">
        <v>13000</v>
      </c>
      <c r="I36" s="35">
        <v>13000</v>
      </c>
      <c r="J36" s="35">
        <v>0</v>
      </c>
      <c r="K36" s="35">
        <v>0</v>
      </c>
      <c r="L36" s="35"/>
      <c r="M36" s="35">
        <v>0</v>
      </c>
      <c r="N36" s="35">
        <v>13000</v>
      </c>
      <c r="O36" s="35">
        <v>0</v>
      </c>
      <c r="P36" s="35">
        <v>13000</v>
      </c>
      <c r="Q36" s="35">
        <v>13000</v>
      </c>
    </row>
    <row r="37" spans="1:17" ht="27.75" customHeight="1">
      <c r="A37" s="208">
        <v>32114</v>
      </c>
      <c r="B37" s="209"/>
      <c r="C37" s="205" t="s">
        <v>187</v>
      </c>
      <c r="D37" s="206"/>
      <c r="E37" s="206"/>
      <c r="F37" s="207"/>
      <c r="G37" s="75">
        <v>0</v>
      </c>
      <c r="H37" s="45">
        <v>0</v>
      </c>
      <c r="I37" s="35">
        <v>0</v>
      </c>
      <c r="J37" s="35">
        <v>0</v>
      </c>
      <c r="K37" s="35">
        <v>0</v>
      </c>
      <c r="L37" s="35"/>
      <c r="M37" s="35">
        <v>0</v>
      </c>
      <c r="N37" s="35">
        <v>0</v>
      </c>
      <c r="O37" s="35">
        <v>0</v>
      </c>
      <c r="P37" s="35">
        <v>0</v>
      </c>
      <c r="Q37" s="35">
        <v>0</v>
      </c>
    </row>
    <row r="38" spans="1:17" ht="17.25" customHeight="1">
      <c r="A38" s="208">
        <v>32119</v>
      </c>
      <c r="B38" s="209"/>
      <c r="C38" s="205" t="s">
        <v>101</v>
      </c>
      <c r="D38" s="206"/>
      <c r="E38" s="206"/>
      <c r="F38" s="207"/>
      <c r="G38" s="75">
        <v>897</v>
      </c>
      <c r="H38" s="45">
        <v>4000</v>
      </c>
      <c r="I38" s="35">
        <v>4000</v>
      </c>
      <c r="J38" s="35">
        <v>0</v>
      </c>
      <c r="K38" s="35">
        <v>0</v>
      </c>
      <c r="L38" s="35"/>
      <c r="M38" s="35">
        <v>0</v>
      </c>
      <c r="N38" s="35">
        <v>4000</v>
      </c>
      <c r="O38" s="35">
        <v>0</v>
      </c>
      <c r="P38" s="35">
        <v>4000</v>
      </c>
      <c r="Q38" s="35">
        <v>4000</v>
      </c>
    </row>
    <row r="39" spans="1:17" s="4" customFormat="1" ht="24.75" customHeight="1">
      <c r="A39" s="175">
        <v>3212</v>
      </c>
      <c r="B39" s="175"/>
      <c r="C39" s="173" t="s">
        <v>102</v>
      </c>
      <c r="D39" s="173"/>
      <c r="E39" s="173"/>
      <c r="F39" s="173"/>
      <c r="G39" s="71">
        <f>SUM(G40:G41)</f>
        <v>269845</v>
      </c>
      <c r="H39" s="44">
        <f>SUM(H40:H41)</f>
        <v>315750</v>
      </c>
      <c r="I39" s="44">
        <f aca="true" t="shared" si="12" ref="I39:O39">SUM(I40:I41)</f>
        <v>285750</v>
      </c>
      <c r="J39" s="44">
        <f t="shared" si="12"/>
        <v>200000</v>
      </c>
      <c r="K39" s="44">
        <f t="shared" si="12"/>
        <v>0</v>
      </c>
      <c r="L39" s="44">
        <f t="shared" si="12"/>
        <v>620000</v>
      </c>
      <c r="M39" s="44">
        <f t="shared" si="12"/>
        <v>54400</v>
      </c>
      <c r="N39" s="44">
        <f t="shared" si="12"/>
        <v>31350</v>
      </c>
      <c r="O39" s="44">
        <f t="shared" si="12"/>
        <v>0</v>
      </c>
      <c r="P39" s="33">
        <f>SUM(P40:P41)</f>
        <v>265750</v>
      </c>
      <c r="Q39" s="33">
        <f>SUM(Q40:Q41)</f>
        <v>315750</v>
      </c>
    </row>
    <row r="40" spans="1:17" s="6" customFormat="1" ht="24.75" customHeight="1">
      <c r="A40" s="208">
        <v>32121</v>
      </c>
      <c r="B40" s="209"/>
      <c r="C40" s="205" t="s">
        <v>103</v>
      </c>
      <c r="D40" s="206"/>
      <c r="E40" s="206"/>
      <c r="F40" s="207"/>
      <c r="G40" s="75">
        <v>269845</v>
      </c>
      <c r="H40" s="45">
        <v>300000</v>
      </c>
      <c r="I40" s="35">
        <v>270000</v>
      </c>
      <c r="J40" s="35">
        <v>200000</v>
      </c>
      <c r="K40" s="35">
        <v>0</v>
      </c>
      <c r="L40" s="35">
        <f>SUM(M40:R40)</f>
        <v>620000</v>
      </c>
      <c r="M40" s="35">
        <v>54400</v>
      </c>
      <c r="N40" s="35">
        <v>15600</v>
      </c>
      <c r="O40" s="35">
        <v>0</v>
      </c>
      <c r="P40" s="35">
        <v>250000</v>
      </c>
      <c r="Q40" s="35">
        <v>300000</v>
      </c>
    </row>
    <row r="41" spans="1:17" s="6" customFormat="1" ht="24.75" customHeight="1">
      <c r="A41" s="208">
        <v>32123</v>
      </c>
      <c r="B41" s="209"/>
      <c r="C41" s="205" t="s">
        <v>164</v>
      </c>
      <c r="D41" s="206"/>
      <c r="E41" s="206"/>
      <c r="F41" s="207"/>
      <c r="G41" s="75">
        <v>0</v>
      </c>
      <c r="H41" s="45">
        <v>15750</v>
      </c>
      <c r="I41" s="35">
        <v>15750</v>
      </c>
      <c r="J41" s="35">
        <v>0</v>
      </c>
      <c r="K41" s="35">
        <v>0</v>
      </c>
      <c r="L41" s="35"/>
      <c r="M41" s="35">
        <v>0</v>
      </c>
      <c r="N41" s="35">
        <v>15750</v>
      </c>
      <c r="O41" s="35">
        <v>0</v>
      </c>
      <c r="P41" s="35">
        <v>15750</v>
      </c>
      <c r="Q41" s="35">
        <v>15750</v>
      </c>
    </row>
    <row r="42" spans="1:17" s="4" customFormat="1" ht="25.5" customHeight="1">
      <c r="A42" s="175">
        <v>3213</v>
      </c>
      <c r="B42" s="175"/>
      <c r="C42" s="175" t="s">
        <v>51</v>
      </c>
      <c r="D42" s="175"/>
      <c r="E42" s="175"/>
      <c r="F42" s="175"/>
      <c r="G42" s="69">
        <f>SUM(G43:G44)</f>
        <v>6808</v>
      </c>
      <c r="H42" s="40">
        <f>SUM(H43+H44)</f>
        <v>30000</v>
      </c>
      <c r="I42" s="40">
        <f aca="true" t="shared" si="13" ref="I42:O42">SUM(I43)</f>
        <v>20000</v>
      </c>
      <c r="J42" s="40">
        <f t="shared" si="13"/>
        <v>0</v>
      </c>
      <c r="K42" s="40">
        <f t="shared" si="13"/>
        <v>0</v>
      </c>
      <c r="L42" s="40">
        <f t="shared" si="13"/>
        <v>0</v>
      </c>
      <c r="M42" s="40">
        <f t="shared" si="13"/>
        <v>0</v>
      </c>
      <c r="N42" s="40">
        <f t="shared" si="13"/>
        <v>20000</v>
      </c>
      <c r="O42" s="40">
        <f t="shared" si="13"/>
        <v>0</v>
      </c>
      <c r="P42" s="33">
        <f>SUM(P43)</f>
        <v>20000</v>
      </c>
      <c r="Q42" s="33">
        <f>SUM(Q43)</f>
        <v>20000</v>
      </c>
    </row>
    <row r="43" spans="1:17" s="6" customFormat="1" ht="22.5" customHeight="1">
      <c r="A43" s="208">
        <v>32131</v>
      </c>
      <c r="B43" s="209"/>
      <c r="C43" s="208" t="s">
        <v>104</v>
      </c>
      <c r="D43" s="216"/>
      <c r="E43" s="216"/>
      <c r="F43" s="209"/>
      <c r="G43" s="103">
        <v>1991</v>
      </c>
      <c r="H43" s="51">
        <v>30000</v>
      </c>
      <c r="I43" s="35">
        <v>20000</v>
      </c>
      <c r="J43" s="35">
        <v>0</v>
      </c>
      <c r="K43" s="35">
        <v>0</v>
      </c>
      <c r="L43" s="35"/>
      <c r="M43" s="35">
        <v>0</v>
      </c>
      <c r="N43" s="35">
        <v>20000</v>
      </c>
      <c r="O43" s="35">
        <v>0</v>
      </c>
      <c r="P43" s="35">
        <v>20000</v>
      </c>
      <c r="Q43" s="35">
        <v>20000</v>
      </c>
    </row>
    <row r="44" spans="1:17" s="6" customFormat="1" ht="23.25" customHeight="1">
      <c r="A44" s="208">
        <v>32132</v>
      </c>
      <c r="B44" s="209"/>
      <c r="C44" s="208" t="s">
        <v>188</v>
      </c>
      <c r="D44" s="216"/>
      <c r="E44" s="216"/>
      <c r="F44" s="209"/>
      <c r="G44" s="103">
        <v>4817</v>
      </c>
      <c r="H44" s="51">
        <v>0</v>
      </c>
      <c r="I44" s="35">
        <v>0</v>
      </c>
      <c r="J44" s="35">
        <v>0</v>
      </c>
      <c r="K44" s="35">
        <v>0</v>
      </c>
      <c r="L44" s="35"/>
      <c r="M44" s="35">
        <v>0</v>
      </c>
      <c r="N44" s="35">
        <v>0</v>
      </c>
      <c r="O44" s="35">
        <v>0</v>
      </c>
      <c r="P44" s="35">
        <v>0</v>
      </c>
      <c r="Q44" s="35">
        <v>0</v>
      </c>
    </row>
    <row r="45" spans="1:17" s="9" customFormat="1" ht="12.75">
      <c r="A45" s="184">
        <v>322</v>
      </c>
      <c r="B45" s="184"/>
      <c r="C45" s="184" t="s">
        <v>52</v>
      </c>
      <c r="D45" s="184"/>
      <c r="E45" s="184"/>
      <c r="F45" s="184"/>
      <c r="G45" s="70">
        <f>SUM(G46+G52+G55+G59+G64+G67)</f>
        <v>7832019</v>
      </c>
      <c r="H45" s="41">
        <f aca="true" t="shared" si="14" ref="H45:Q45">SUM(H46+H52+H55+H59+H64+H67)</f>
        <v>4524000</v>
      </c>
      <c r="I45" s="41">
        <f t="shared" si="14"/>
        <v>3474000</v>
      </c>
      <c r="J45" s="41">
        <f t="shared" si="14"/>
        <v>2620000</v>
      </c>
      <c r="K45" s="41">
        <f t="shared" si="14"/>
        <v>0</v>
      </c>
      <c r="L45" s="41">
        <f t="shared" si="14"/>
        <v>0</v>
      </c>
      <c r="M45" s="41">
        <f t="shared" si="14"/>
        <v>0</v>
      </c>
      <c r="N45" s="41">
        <f t="shared" si="14"/>
        <v>854000</v>
      </c>
      <c r="O45" s="41">
        <f t="shared" si="14"/>
        <v>0</v>
      </c>
      <c r="P45" s="34">
        <f t="shared" si="14"/>
        <v>3202000</v>
      </c>
      <c r="Q45" s="34">
        <f t="shared" si="14"/>
        <v>3332000</v>
      </c>
    </row>
    <row r="46" spans="1:17" s="4" customFormat="1" ht="24.75" customHeight="1">
      <c r="A46" s="175">
        <v>3221</v>
      </c>
      <c r="B46" s="175"/>
      <c r="C46" s="202" t="s">
        <v>53</v>
      </c>
      <c r="D46" s="203"/>
      <c r="E46" s="203"/>
      <c r="F46" s="204"/>
      <c r="G46" s="102">
        <f>SUM(G47:G51)</f>
        <v>118736</v>
      </c>
      <c r="H46" s="50">
        <f>SUM(H47:H51)</f>
        <v>114500</v>
      </c>
      <c r="I46" s="50">
        <f aca="true" t="shared" si="15" ref="I46:O46">SUM(I47:I51)</f>
        <v>114500</v>
      </c>
      <c r="J46" s="50">
        <f t="shared" si="15"/>
        <v>0</v>
      </c>
      <c r="K46" s="50">
        <f t="shared" si="15"/>
        <v>0</v>
      </c>
      <c r="L46" s="50">
        <f t="shared" si="15"/>
        <v>0</v>
      </c>
      <c r="M46" s="50">
        <f t="shared" si="15"/>
        <v>0</v>
      </c>
      <c r="N46" s="50">
        <f t="shared" si="15"/>
        <v>114500</v>
      </c>
      <c r="O46" s="50">
        <f t="shared" si="15"/>
        <v>0</v>
      </c>
      <c r="P46" s="33">
        <f>SUM(P47:P51)</f>
        <v>132500</v>
      </c>
      <c r="Q46" s="33">
        <f>SUM(Q47:Q51)</f>
        <v>132500</v>
      </c>
    </row>
    <row r="47" spans="1:17" s="6" customFormat="1" ht="24.75" customHeight="1">
      <c r="A47" s="208">
        <v>32211</v>
      </c>
      <c r="B47" s="209"/>
      <c r="C47" s="205" t="s">
        <v>105</v>
      </c>
      <c r="D47" s="206"/>
      <c r="E47" s="206"/>
      <c r="F47" s="207"/>
      <c r="G47" s="75">
        <v>58341</v>
      </c>
      <c r="H47" s="45">
        <v>60000</v>
      </c>
      <c r="I47" s="35">
        <v>60000</v>
      </c>
      <c r="J47" s="35">
        <v>0</v>
      </c>
      <c r="K47" s="35">
        <v>0</v>
      </c>
      <c r="L47" s="35"/>
      <c r="M47" s="35">
        <v>0</v>
      </c>
      <c r="N47" s="35">
        <v>60000</v>
      </c>
      <c r="O47" s="35">
        <v>0</v>
      </c>
      <c r="P47" s="35">
        <v>70000</v>
      </c>
      <c r="Q47" s="35">
        <v>70000</v>
      </c>
    </row>
    <row r="48" spans="1:17" s="6" customFormat="1" ht="24.75" customHeight="1">
      <c r="A48" s="208">
        <v>32212</v>
      </c>
      <c r="B48" s="209"/>
      <c r="C48" s="205" t="s">
        <v>106</v>
      </c>
      <c r="D48" s="206"/>
      <c r="E48" s="206"/>
      <c r="F48" s="207"/>
      <c r="G48" s="75">
        <v>13021</v>
      </c>
      <c r="H48" s="45">
        <v>2500</v>
      </c>
      <c r="I48" s="35">
        <v>2500</v>
      </c>
      <c r="J48" s="35">
        <v>0</v>
      </c>
      <c r="K48" s="35">
        <v>0</v>
      </c>
      <c r="L48" s="35"/>
      <c r="M48" s="35">
        <v>0</v>
      </c>
      <c r="N48" s="35">
        <v>2500</v>
      </c>
      <c r="O48" s="35">
        <v>0</v>
      </c>
      <c r="P48" s="35">
        <v>2500</v>
      </c>
      <c r="Q48" s="35">
        <v>2500</v>
      </c>
    </row>
    <row r="49" spans="1:17" s="6" customFormat="1" ht="24.75" customHeight="1">
      <c r="A49" s="208">
        <v>32214</v>
      </c>
      <c r="B49" s="209"/>
      <c r="C49" s="205" t="s">
        <v>107</v>
      </c>
      <c r="D49" s="206"/>
      <c r="E49" s="206"/>
      <c r="F49" s="207"/>
      <c r="G49" s="75">
        <v>11342</v>
      </c>
      <c r="H49" s="45">
        <v>15000</v>
      </c>
      <c r="I49" s="35">
        <v>15000</v>
      </c>
      <c r="J49" s="35">
        <v>0</v>
      </c>
      <c r="K49" s="35">
        <v>0</v>
      </c>
      <c r="L49" s="35"/>
      <c r="M49" s="35">
        <v>0</v>
      </c>
      <c r="N49" s="35">
        <v>15000</v>
      </c>
      <c r="O49" s="35">
        <v>0</v>
      </c>
      <c r="P49" s="35">
        <v>15000</v>
      </c>
      <c r="Q49" s="35">
        <v>15000</v>
      </c>
    </row>
    <row r="50" spans="1:17" s="6" customFormat="1" ht="24.75" customHeight="1">
      <c r="A50" s="208">
        <v>32216</v>
      </c>
      <c r="B50" s="209"/>
      <c r="C50" s="205" t="s">
        <v>108</v>
      </c>
      <c r="D50" s="206"/>
      <c r="E50" s="206"/>
      <c r="F50" s="207"/>
      <c r="G50" s="75">
        <v>23067</v>
      </c>
      <c r="H50" s="45">
        <v>25000</v>
      </c>
      <c r="I50" s="35">
        <v>25000</v>
      </c>
      <c r="J50" s="35">
        <v>0</v>
      </c>
      <c r="K50" s="35">
        <v>0</v>
      </c>
      <c r="L50" s="35"/>
      <c r="M50" s="35">
        <v>0</v>
      </c>
      <c r="N50" s="35">
        <v>25000</v>
      </c>
      <c r="O50" s="35">
        <v>0</v>
      </c>
      <c r="P50" s="35">
        <v>30000</v>
      </c>
      <c r="Q50" s="35">
        <v>30000</v>
      </c>
    </row>
    <row r="51" spans="1:17" s="6" customFormat="1" ht="24.75" customHeight="1">
      <c r="A51" s="208">
        <v>32219</v>
      </c>
      <c r="B51" s="209"/>
      <c r="C51" s="205" t="s">
        <v>109</v>
      </c>
      <c r="D51" s="206"/>
      <c r="E51" s="206"/>
      <c r="F51" s="207"/>
      <c r="G51" s="75">
        <v>12965</v>
      </c>
      <c r="H51" s="45">
        <v>12000</v>
      </c>
      <c r="I51" s="35">
        <v>12000</v>
      </c>
      <c r="J51" s="35">
        <v>0</v>
      </c>
      <c r="K51" s="35">
        <v>0</v>
      </c>
      <c r="L51" s="35"/>
      <c r="M51" s="35">
        <v>0</v>
      </c>
      <c r="N51" s="35">
        <v>12000</v>
      </c>
      <c r="O51" s="35">
        <v>0</v>
      </c>
      <c r="P51" s="35">
        <v>15000</v>
      </c>
      <c r="Q51" s="35">
        <v>15000</v>
      </c>
    </row>
    <row r="52" spans="1:17" s="4" customFormat="1" ht="12.75">
      <c r="A52" s="175">
        <v>3222</v>
      </c>
      <c r="B52" s="175"/>
      <c r="C52" s="175" t="s">
        <v>54</v>
      </c>
      <c r="D52" s="175"/>
      <c r="E52" s="175"/>
      <c r="F52" s="175"/>
      <c r="G52" s="69">
        <f>SUM(G53:G54)</f>
        <v>7440958</v>
      </c>
      <c r="H52" s="40">
        <f>SUM(H53:H54)</f>
        <v>3920000</v>
      </c>
      <c r="I52" s="40">
        <f aca="true" t="shared" si="16" ref="I52:O52">SUM(I53:I54)</f>
        <v>2870000</v>
      </c>
      <c r="J52" s="40">
        <f t="shared" si="16"/>
        <v>2350000</v>
      </c>
      <c r="K52" s="40">
        <f t="shared" si="16"/>
        <v>0</v>
      </c>
      <c r="L52" s="40">
        <f t="shared" si="16"/>
        <v>0</v>
      </c>
      <c r="M52" s="40">
        <f t="shared" si="16"/>
        <v>0</v>
      </c>
      <c r="N52" s="40">
        <f t="shared" si="16"/>
        <v>520000</v>
      </c>
      <c r="O52" s="40">
        <f t="shared" si="16"/>
        <v>0</v>
      </c>
      <c r="P52" s="33">
        <f>SUM(P53:P54)</f>
        <v>2470000</v>
      </c>
      <c r="Q52" s="33">
        <f>SUM(Q53:Q54)</f>
        <v>2600000</v>
      </c>
    </row>
    <row r="53" spans="1:17" s="6" customFormat="1" ht="12.75">
      <c r="A53" s="208">
        <v>32221</v>
      </c>
      <c r="B53" s="209"/>
      <c r="C53" s="208" t="s">
        <v>110</v>
      </c>
      <c r="D53" s="216"/>
      <c r="E53" s="216"/>
      <c r="F53" s="209"/>
      <c r="G53" s="103">
        <v>7134519</v>
      </c>
      <c r="H53" s="51">
        <v>3750000</v>
      </c>
      <c r="I53" s="35">
        <v>2700000</v>
      </c>
      <c r="J53" s="35">
        <v>2250000</v>
      </c>
      <c r="K53" s="35">
        <v>0</v>
      </c>
      <c r="L53" s="35"/>
      <c r="M53" s="35">
        <v>0</v>
      </c>
      <c r="N53" s="35">
        <v>450000</v>
      </c>
      <c r="O53" s="35">
        <v>0</v>
      </c>
      <c r="P53" s="35">
        <v>2300000</v>
      </c>
      <c r="Q53" s="35">
        <v>2400000</v>
      </c>
    </row>
    <row r="54" spans="1:17" s="6" customFormat="1" ht="12.75">
      <c r="A54" s="208">
        <v>32222</v>
      </c>
      <c r="B54" s="209"/>
      <c r="C54" s="208" t="s">
        <v>111</v>
      </c>
      <c r="D54" s="216"/>
      <c r="E54" s="216"/>
      <c r="F54" s="209"/>
      <c r="G54" s="103">
        <v>306439</v>
      </c>
      <c r="H54" s="51">
        <v>170000</v>
      </c>
      <c r="I54" s="35">
        <v>170000</v>
      </c>
      <c r="J54" s="35">
        <v>100000</v>
      </c>
      <c r="K54" s="35">
        <v>0</v>
      </c>
      <c r="L54" s="35"/>
      <c r="M54" s="35">
        <v>0</v>
      </c>
      <c r="N54" s="35">
        <v>70000</v>
      </c>
      <c r="O54" s="35">
        <v>0</v>
      </c>
      <c r="P54" s="35">
        <v>170000</v>
      </c>
      <c r="Q54" s="35">
        <v>200000</v>
      </c>
    </row>
    <row r="55" spans="1:17" s="4" customFormat="1" ht="12.75">
      <c r="A55" s="175">
        <v>3223</v>
      </c>
      <c r="B55" s="175"/>
      <c r="C55" s="175" t="s">
        <v>55</v>
      </c>
      <c r="D55" s="175"/>
      <c r="E55" s="175"/>
      <c r="F55" s="175"/>
      <c r="G55" s="69">
        <f>SUM(G56:G58)</f>
        <v>245559</v>
      </c>
      <c r="H55" s="40">
        <f>SUM(H56:H58)</f>
        <v>440000</v>
      </c>
      <c r="I55" s="40">
        <f aca="true" t="shared" si="17" ref="I55:O55">SUM(I56:I58)</f>
        <v>440000</v>
      </c>
      <c r="J55" s="40">
        <f t="shared" si="17"/>
        <v>270000</v>
      </c>
      <c r="K55" s="40">
        <f t="shared" si="17"/>
        <v>0</v>
      </c>
      <c r="L55" s="40">
        <f t="shared" si="17"/>
        <v>0</v>
      </c>
      <c r="M55" s="40">
        <f t="shared" si="17"/>
        <v>0</v>
      </c>
      <c r="N55" s="40">
        <f t="shared" si="17"/>
        <v>170000</v>
      </c>
      <c r="O55" s="40">
        <f t="shared" si="17"/>
        <v>0</v>
      </c>
      <c r="P55" s="33">
        <f>SUM(P56:P58)</f>
        <v>550000</v>
      </c>
      <c r="Q55" s="33">
        <f>SUM(Q56:Q58)</f>
        <v>550000</v>
      </c>
    </row>
    <row r="56" spans="1:17" s="6" customFormat="1" ht="12.75">
      <c r="A56" s="208">
        <v>32231</v>
      </c>
      <c r="B56" s="209"/>
      <c r="C56" s="208" t="s">
        <v>112</v>
      </c>
      <c r="D56" s="216"/>
      <c r="E56" s="216"/>
      <c r="F56" s="209"/>
      <c r="G56" s="103">
        <v>99195</v>
      </c>
      <c r="H56" s="51">
        <v>150000</v>
      </c>
      <c r="I56" s="35">
        <v>150000</v>
      </c>
      <c r="J56" s="35">
        <v>100000</v>
      </c>
      <c r="K56" s="35">
        <v>0</v>
      </c>
      <c r="L56" s="35"/>
      <c r="M56" s="35">
        <v>0</v>
      </c>
      <c r="N56" s="35">
        <v>50000</v>
      </c>
      <c r="O56" s="35">
        <v>0</v>
      </c>
      <c r="P56" s="35">
        <v>200000</v>
      </c>
      <c r="Q56" s="35">
        <v>200000</v>
      </c>
    </row>
    <row r="57" spans="1:17" s="6" customFormat="1" ht="12.75">
      <c r="A57" s="208">
        <v>32233</v>
      </c>
      <c r="B57" s="209"/>
      <c r="C57" s="208" t="s">
        <v>113</v>
      </c>
      <c r="D57" s="216"/>
      <c r="E57" s="216"/>
      <c r="F57" s="209"/>
      <c r="G57" s="103">
        <v>71627</v>
      </c>
      <c r="H57" s="51">
        <v>200000</v>
      </c>
      <c r="I57" s="35">
        <v>200000</v>
      </c>
      <c r="J57" s="35">
        <v>120000</v>
      </c>
      <c r="K57" s="35">
        <v>0</v>
      </c>
      <c r="L57" s="35"/>
      <c r="M57" s="35">
        <v>0</v>
      </c>
      <c r="N57" s="35">
        <v>80000</v>
      </c>
      <c r="O57" s="35">
        <v>0</v>
      </c>
      <c r="P57" s="35">
        <v>250000</v>
      </c>
      <c r="Q57" s="35">
        <v>250000</v>
      </c>
    </row>
    <row r="58" spans="1:17" s="6" customFormat="1" ht="12.75">
      <c r="A58" s="208">
        <v>32234</v>
      </c>
      <c r="B58" s="209"/>
      <c r="C58" s="208" t="s">
        <v>114</v>
      </c>
      <c r="D58" s="216"/>
      <c r="E58" s="216"/>
      <c r="F58" s="209"/>
      <c r="G58" s="103">
        <v>74737</v>
      </c>
      <c r="H58" s="51">
        <v>90000</v>
      </c>
      <c r="I58" s="35">
        <v>90000</v>
      </c>
      <c r="J58" s="35">
        <v>50000</v>
      </c>
      <c r="K58" s="35">
        <v>0</v>
      </c>
      <c r="L58" s="35"/>
      <c r="M58" s="35">
        <v>0</v>
      </c>
      <c r="N58" s="35">
        <v>40000</v>
      </c>
      <c r="O58" s="35">
        <v>0</v>
      </c>
      <c r="P58" s="35">
        <v>100000</v>
      </c>
      <c r="Q58" s="35">
        <v>100000</v>
      </c>
    </row>
    <row r="59" spans="1:17" s="4" customFormat="1" ht="25.5" customHeight="1">
      <c r="A59" s="175">
        <v>3224</v>
      </c>
      <c r="B59" s="175"/>
      <c r="C59" s="173" t="s">
        <v>56</v>
      </c>
      <c r="D59" s="173"/>
      <c r="E59" s="173"/>
      <c r="F59" s="173"/>
      <c r="G59" s="71">
        <f>SUM(G60:G63)</f>
        <v>5932</v>
      </c>
      <c r="H59" s="44">
        <f>SUM(H60:H63)</f>
        <v>4500</v>
      </c>
      <c r="I59" s="44">
        <f aca="true" t="shared" si="18" ref="I59:O59">SUM(I60:I63)</f>
        <v>4500</v>
      </c>
      <c r="J59" s="44">
        <f t="shared" si="18"/>
        <v>0</v>
      </c>
      <c r="K59" s="44">
        <f t="shared" si="18"/>
        <v>0</v>
      </c>
      <c r="L59" s="44">
        <f t="shared" si="18"/>
        <v>0</v>
      </c>
      <c r="M59" s="44">
        <f t="shared" si="18"/>
        <v>0</v>
      </c>
      <c r="N59" s="44">
        <f t="shared" si="18"/>
        <v>4500</v>
      </c>
      <c r="O59" s="44">
        <f t="shared" si="18"/>
        <v>0</v>
      </c>
      <c r="P59" s="33">
        <f>SUM(P60:P63)</f>
        <v>4500</v>
      </c>
      <c r="Q59" s="33">
        <f>SUM(Q60:Q63)</f>
        <v>4500</v>
      </c>
    </row>
    <row r="60" spans="1:17" s="6" customFormat="1" ht="25.5" customHeight="1">
      <c r="A60" s="208">
        <v>32241</v>
      </c>
      <c r="B60" s="209"/>
      <c r="C60" s="205" t="s">
        <v>115</v>
      </c>
      <c r="D60" s="206"/>
      <c r="E60" s="206"/>
      <c r="F60" s="207"/>
      <c r="G60" s="75">
        <v>421</v>
      </c>
      <c r="H60" s="45">
        <v>1000</v>
      </c>
      <c r="I60" s="35">
        <v>1000</v>
      </c>
      <c r="J60" s="35">
        <v>0</v>
      </c>
      <c r="K60" s="35">
        <v>0</v>
      </c>
      <c r="L60" s="35"/>
      <c r="M60" s="35">
        <v>0</v>
      </c>
      <c r="N60" s="35">
        <v>1000</v>
      </c>
      <c r="O60" s="35">
        <v>0</v>
      </c>
      <c r="P60" s="35">
        <v>1000</v>
      </c>
      <c r="Q60" s="35">
        <v>1000</v>
      </c>
    </row>
    <row r="61" spans="1:17" s="6" customFormat="1" ht="41.25" customHeight="1">
      <c r="A61" s="208">
        <v>32242</v>
      </c>
      <c r="B61" s="209"/>
      <c r="C61" s="205" t="s">
        <v>116</v>
      </c>
      <c r="D61" s="206"/>
      <c r="E61" s="206"/>
      <c r="F61" s="207"/>
      <c r="G61" s="75">
        <v>4493</v>
      </c>
      <c r="H61" s="45">
        <v>500</v>
      </c>
      <c r="I61" s="35">
        <v>500</v>
      </c>
      <c r="J61" s="35">
        <v>0</v>
      </c>
      <c r="K61" s="35">
        <v>0</v>
      </c>
      <c r="L61" s="35"/>
      <c r="M61" s="35">
        <v>0</v>
      </c>
      <c r="N61" s="35">
        <v>500</v>
      </c>
      <c r="O61" s="35">
        <v>0</v>
      </c>
      <c r="P61" s="35">
        <v>500</v>
      </c>
      <c r="Q61" s="35">
        <v>500</v>
      </c>
    </row>
    <row r="62" spans="1:17" s="6" customFormat="1" ht="33" customHeight="1">
      <c r="A62" s="208">
        <v>32243</v>
      </c>
      <c r="B62" s="209"/>
      <c r="C62" s="205" t="s">
        <v>189</v>
      </c>
      <c r="D62" s="206"/>
      <c r="E62" s="206"/>
      <c r="F62" s="207"/>
      <c r="G62" s="75">
        <v>1018</v>
      </c>
      <c r="H62" s="45">
        <v>2000</v>
      </c>
      <c r="I62" s="35">
        <v>2000</v>
      </c>
      <c r="J62" s="35">
        <v>0</v>
      </c>
      <c r="K62" s="35">
        <v>0</v>
      </c>
      <c r="L62" s="35"/>
      <c r="M62" s="35">
        <v>0</v>
      </c>
      <c r="N62" s="35">
        <v>2000</v>
      </c>
      <c r="O62" s="35">
        <v>0</v>
      </c>
      <c r="P62" s="35">
        <v>2000</v>
      </c>
      <c r="Q62" s="35">
        <v>2000</v>
      </c>
    </row>
    <row r="63" spans="1:17" s="6" customFormat="1" ht="28.5" customHeight="1">
      <c r="A63" s="208">
        <v>32244</v>
      </c>
      <c r="B63" s="209"/>
      <c r="C63" s="205" t="s">
        <v>183</v>
      </c>
      <c r="D63" s="206"/>
      <c r="E63" s="206"/>
      <c r="F63" s="207"/>
      <c r="G63" s="75">
        <v>0</v>
      </c>
      <c r="H63" s="45">
        <v>1000</v>
      </c>
      <c r="I63" s="35">
        <v>1000</v>
      </c>
      <c r="J63" s="35">
        <v>0</v>
      </c>
      <c r="K63" s="35">
        <v>0</v>
      </c>
      <c r="L63" s="35"/>
      <c r="M63" s="35">
        <v>0</v>
      </c>
      <c r="N63" s="35">
        <v>1000</v>
      </c>
      <c r="O63" s="35">
        <v>0</v>
      </c>
      <c r="P63" s="35">
        <v>1000</v>
      </c>
      <c r="Q63" s="35">
        <v>1000</v>
      </c>
    </row>
    <row r="64" spans="1:17" s="4" customFormat="1" ht="12.75">
      <c r="A64" s="175">
        <v>3225</v>
      </c>
      <c r="B64" s="175"/>
      <c r="C64" s="175" t="s">
        <v>57</v>
      </c>
      <c r="D64" s="175"/>
      <c r="E64" s="175"/>
      <c r="F64" s="175"/>
      <c r="G64" s="69">
        <f>SUM(G65:G66)</f>
        <v>11133</v>
      </c>
      <c r="H64" s="40">
        <f>SUM(H65:H66)</f>
        <v>30000</v>
      </c>
      <c r="I64" s="40">
        <f aca="true" t="shared" si="19" ref="I64:O64">SUM(I65:I66)</f>
        <v>30000</v>
      </c>
      <c r="J64" s="40">
        <f t="shared" si="19"/>
        <v>0</v>
      </c>
      <c r="K64" s="40">
        <f t="shared" si="19"/>
        <v>0</v>
      </c>
      <c r="L64" s="40">
        <f t="shared" si="19"/>
        <v>0</v>
      </c>
      <c r="M64" s="40">
        <f t="shared" si="19"/>
        <v>0</v>
      </c>
      <c r="N64" s="40">
        <f t="shared" si="19"/>
        <v>30000</v>
      </c>
      <c r="O64" s="40">
        <f t="shared" si="19"/>
        <v>0</v>
      </c>
      <c r="P64" s="33">
        <f>SUM(P65:P66)</f>
        <v>30000</v>
      </c>
      <c r="Q64" s="33">
        <f>SUM(Q65:Q66)</f>
        <v>30000</v>
      </c>
    </row>
    <row r="65" spans="1:17" s="6" customFormat="1" ht="12.75">
      <c r="A65" s="208">
        <v>32251</v>
      </c>
      <c r="B65" s="209"/>
      <c r="C65" s="208" t="s">
        <v>117</v>
      </c>
      <c r="D65" s="216"/>
      <c r="E65" s="216"/>
      <c r="F65" s="209"/>
      <c r="G65" s="103">
        <v>11133</v>
      </c>
      <c r="H65" s="51">
        <v>15000</v>
      </c>
      <c r="I65" s="35">
        <v>15000</v>
      </c>
      <c r="J65" s="35">
        <v>0</v>
      </c>
      <c r="K65" s="35">
        <v>0</v>
      </c>
      <c r="L65" s="35"/>
      <c r="M65" s="35">
        <v>0</v>
      </c>
      <c r="N65" s="35">
        <v>15000</v>
      </c>
      <c r="O65" s="35">
        <v>0</v>
      </c>
      <c r="P65" s="35">
        <v>15000</v>
      </c>
      <c r="Q65" s="35">
        <v>15000</v>
      </c>
    </row>
    <row r="66" spans="1:17" s="6" customFormat="1" ht="12.75">
      <c r="A66" s="208">
        <v>32252</v>
      </c>
      <c r="B66" s="209"/>
      <c r="C66" s="208" t="s">
        <v>118</v>
      </c>
      <c r="D66" s="216"/>
      <c r="E66" s="216"/>
      <c r="F66" s="209"/>
      <c r="G66" s="103">
        <v>0</v>
      </c>
      <c r="H66" s="51">
        <v>15000</v>
      </c>
      <c r="I66" s="35">
        <v>15000</v>
      </c>
      <c r="J66" s="35">
        <v>0</v>
      </c>
      <c r="K66" s="35">
        <v>0</v>
      </c>
      <c r="L66" s="35"/>
      <c r="M66" s="35">
        <v>0</v>
      </c>
      <c r="N66" s="35">
        <v>15000</v>
      </c>
      <c r="O66" s="35">
        <v>0</v>
      </c>
      <c r="P66" s="35">
        <v>15000</v>
      </c>
      <c r="Q66" s="35">
        <v>15000</v>
      </c>
    </row>
    <row r="67" spans="1:17" s="4" customFormat="1" ht="24" customHeight="1">
      <c r="A67" s="175">
        <v>3227</v>
      </c>
      <c r="B67" s="175"/>
      <c r="C67" s="202" t="s">
        <v>58</v>
      </c>
      <c r="D67" s="203"/>
      <c r="E67" s="203"/>
      <c r="F67" s="204"/>
      <c r="G67" s="102">
        <f>SUM(G68)</f>
        <v>9701</v>
      </c>
      <c r="H67" s="50">
        <f>SUM(H68)</f>
        <v>15000</v>
      </c>
      <c r="I67" s="50">
        <f aca="true" t="shared" si="20" ref="I67:O67">SUM(I68)</f>
        <v>15000</v>
      </c>
      <c r="J67" s="50">
        <f t="shared" si="20"/>
        <v>0</v>
      </c>
      <c r="K67" s="50">
        <f t="shared" si="20"/>
        <v>0</v>
      </c>
      <c r="L67" s="50">
        <f t="shared" si="20"/>
        <v>0</v>
      </c>
      <c r="M67" s="50">
        <f t="shared" si="20"/>
        <v>0</v>
      </c>
      <c r="N67" s="50">
        <f t="shared" si="20"/>
        <v>15000</v>
      </c>
      <c r="O67" s="50">
        <f t="shared" si="20"/>
        <v>0</v>
      </c>
      <c r="P67" s="33">
        <f>SUM(P68)</f>
        <v>15000</v>
      </c>
      <c r="Q67" s="33">
        <f>SUM(Q68)</f>
        <v>15000</v>
      </c>
    </row>
    <row r="68" spans="1:17" s="6" customFormat="1" ht="26.25" customHeight="1">
      <c r="A68" s="208">
        <v>32271</v>
      </c>
      <c r="B68" s="209"/>
      <c r="C68" s="205" t="s">
        <v>119</v>
      </c>
      <c r="D68" s="206"/>
      <c r="E68" s="206"/>
      <c r="F68" s="207"/>
      <c r="G68" s="75">
        <v>9701</v>
      </c>
      <c r="H68" s="45">
        <v>15000</v>
      </c>
      <c r="I68" s="35">
        <v>15000</v>
      </c>
      <c r="J68" s="35">
        <v>0</v>
      </c>
      <c r="K68" s="35">
        <v>0</v>
      </c>
      <c r="L68" s="35"/>
      <c r="M68" s="35">
        <v>0</v>
      </c>
      <c r="N68" s="35">
        <v>15000</v>
      </c>
      <c r="O68" s="35">
        <v>0</v>
      </c>
      <c r="P68" s="35">
        <v>15000</v>
      </c>
      <c r="Q68" s="35">
        <v>15000</v>
      </c>
    </row>
    <row r="69" spans="1:17" s="9" customFormat="1" ht="12.75">
      <c r="A69" s="184">
        <v>323</v>
      </c>
      <c r="B69" s="184"/>
      <c r="C69" s="184" t="s">
        <v>59</v>
      </c>
      <c r="D69" s="184"/>
      <c r="E69" s="184"/>
      <c r="F69" s="184"/>
      <c r="G69" s="70">
        <f>SUM(G70+G75+G80+G84+G90+G94+G96+G102+G105)</f>
        <v>1603689</v>
      </c>
      <c r="H69" s="41">
        <f>SUM(H70+H75+H80+H84+H90+H94+H96+H102+H105)</f>
        <v>1333100</v>
      </c>
      <c r="I69" s="41">
        <f aca="true" t="shared" si="21" ref="I69:O69">SUM(I70+I75+I80+I84+I90+I94+I96+I102+I105)</f>
        <v>1235100</v>
      </c>
      <c r="J69" s="41">
        <f t="shared" si="21"/>
        <v>50000</v>
      </c>
      <c r="K69" s="41">
        <f t="shared" si="21"/>
        <v>15000</v>
      </c>
      <c r="L69" s="41">
        <f t="shared" si="21"/>
        <v>0</v>
      </c>
      <c r="M69" s="41">
        <f t="shared" si="21"/>
        <v>0</v>
      </c>
      <c r="N69" s="41">
        <f t="shared" si="21"/>
        <v>1145100</v>
      </c>
      <c r="O69" s="41">
        <f t="shared" si="21"/>
        <v>25000</v>
      </c>
      <c r="P69" s="34">
        <f>SUM(P70+P75+P80+P84+P90+P94+P96+P102+P105)</f>
        <v>1434100</v>
      </c>
      <c r="Q69" s="34">
        <f>SUM(Q70+Q75+Q80+Q84+Q90+Q94+Q96+Q102+Q105)</f>
        <v>1484100</v>
      </c>
    </row>
    <row r="70" spans="1:17" s="4" customFormat="1" ht="12.75">
      <c r="A70" s="178">
        <v>3231</v>
      </c>
      <c r="B70" s="178"/>
      <c r="C70" s="178" t="s">
        <v>60</v>
      </c>
      <c r="D70" s="178"/>
      <c r="E70" s="178"/>
      <c r="F70" s="178"/>
      <c r="G70" s="104">
        <f>SUM(G71:G74)</f>
        <v>124524</v>
      </c>
      <c r="H70" s="52">
        <f>SUM(H71:H74)</f>
        <v>126000</v>
      </c>
      <c r="I70" s="52">
        <f aca="true" t="shared" si="22" ref="I70:O70">SUM(I71:I74)</f>
        <v>126000</v>
      </c>
      <c r="J70" s="52">
        <f t="shared" si="22"/>
        <v>0</v>
      </c>
      <c r="K70" s="52">
        <f t="shared" si="22"/>
        <v>0</v>
      </c>
      <c r="L70" s="52">
        <f t="shared" si="22"/>
        <v>0</v>
      </c>
      <c r="M70" s="52">
        <f t="shared" si="22"/>
        <v>0</v>
      </c>
      <c r="N70" s="52">
        <f t="shared" si="22"/>
        <v>126000</v>
      </c>
      <c r="O70" s="52">
        <f t="shared" si="22"/>
        <v>0</v>
      </c>
      <c r="P70" s="27">
        <f>SUM(P71:P74)</f>
        <v>141000</v>
      </c>
      <c r="Q70" s="27">
        <f>SUM(Q71:Q74)</f>
        <v>141000</v>
      </c>
    </row>
    <row r="71" spans="1:17" s="6" customFormat="1" ht="12.75">
      <c r="A71" s="216">
        <v>32311</v>
      </c>
      <c r="B71" s="209"/>
      <c r="C71" s="199" t="s">
        <v>120</v>
      </c>
      <c r="D71" s="236"/>
      <c r="E71" s="236"/>
      <c r="F71" s="200"/>
      <c r="G71" s="105">
        <v>90647</v>
      </c>
      <c r="H71" s="53">
        <v>90000</v>
      </c>
      <c r="I71" s="35">
        <v>90000</v>
      </c>
      <c r="J71" s="32">
        <v>0</v>
      </c>
      <c r="K71" s="32">
        <v>0</v>
      </c>
      <c r="L71" s="32"/>
      <c r="M71" s="32">
        <v>0</v>
      </c>
      <c r="N71" s="32">
        <v>90000</v>
      </c>
      <c r="O71" s="32">
        <v>0</v>
      </c>
      <c r="P71" s="32">
        <v>100000</v>
      </c>
      <c r="Q71" s="32">
        <v>100000</v>
      </c>
    </row>
    <row r="72" spans="1:17" s="6" customFormat="1" ht="12.75">
      <c r="A72" s="216">
        <v>32312</v>
      </c>
      <c r="B72" s="209"/>
      <c r="C72" s="199" t="s">
        <v>121</v>
      </c>
      <c r="D72" s="236"/>
      <c r="E72" s="236"/>
      <c r="F72" s="200"/>
      <c r="G72" s="105">
        <v>6954</v>
      </c>
      <c r="H72" s="53">
        <v>10000</v>
      </c>
      <c r="I72" s="35">
        <v>10000</v>
      </c>
      <c r="J72" s="32">
        <v>0</v>
      </c>
      <c r="K72" s="32">
        <v>0</v>
      </c>
      <c r="L72" s="32"/>
      <c r="M72" s="32">
        <v>0</v>
      </c>
      <c r="N72" s="32">
        <v>10000</v>
      </c>
      <c r="O72" s="32">
        <v>0</v>
      </c>
      <c r="P72" s="32">
        <v>15000</v>
      </c>
      <c r="Q72" s="32">
        <v>15000</v>
      </c>
    </row>
    <row r="73" spans="1:17" s="6" customFormat="1" ht="12.75">
      <c r="A73" s="216">
        <v>32313</v>
      </c>
      <c r="B73" s="209"/>
      <c r="C73" s="199" t="s">
        <v>122</v>
      </c>
      <c r="D73" s="236"/>
      <c r="E73" s="236"/>
      <c r="F73" s="200"/>
      <c r="G73" s="105">
        <v>26698</v>
      </c>
      <c r="H73" s="53">
        <v>25000</v>
      </c>
      <c r="I73" s="35">
        <v>25000</v>
      </c>
      <c r="J73" s="32">
        <v>0</v>
      </c>
      <c r="K73" s="32">
        <v>0</v>
      </c>
      <c r="L73" s="32"/>
      <c r="M73" s="32">
        <v>0</v>
      </c>
      <c r="N73" s="32">
        <v>25000</v>
      </c>
      <c r="O73" s="32">
        <v>0</v>
      </c>
      <c r="P73" s="32">
        <v>25000</v>
      </c>
      <c r="Q73" s="32">
        <v>25000</v>
      </c>
    </row>
    <row r="74" spans="1:17" s="6" customFormat="1" ht="30" customHeight="1">
      <c r="A74" s="199">
        <v>32319</v>
      </c>
      <c r="B74" s="200"/>
      <c r="C74" s="194" t="s">
        <v>123</v>
      </c>
      <c r="D74" s="195"/>
      <c r="E74" s="195"/>
      <c r="F74" s="201"/>
      <c r="G74" s="67">
        <v>225</v>
      </c>
      <c r="H74" s="39">
        <v>1000</v>
      </c>
      <c r="I74" s="35">
        <v>1000</v>
      </c>
      <c r="J74" s="32">
        <v>0</v>
      </c>
      <c r="K74" s="32">
        <v>0</v>
      </c>
      <c r="L74" s="32"/>
      <c r="M74" s="32">
        <v>0</v>
      </c>
      <c r="N74" s="32">
        <v>1000</v>
      </c>
      <c r="O74" s="32">
        <v>0</v>
      </c>
      <c r="P74" s="32">
        <v>1000</v>
      </c>
      <c r="Q74" s="32">
        <v>1000</v>
      </c>
    </row>
    <row r="75" spans="1:17" s="4" customFormat="1" ht="29.25" customHeight="1">
      <c r="A75" s="175">
        <v>3232</v>
      </c>
      <c r="B75" s="175"/>
      <c r="C75" s="173" t="s">
        <v>124</v>
      </c>
      <c r="D75" s="173"/>
      <c r="E75" s="173"/>
      <c r="F75" s="173"/>
      <c r="G75" s="71">
        <f>SUM(G76:G79)</f>
        <v>109223</v>
      </c>
      <c r="H75" s="44">
        <f>SUM(H76:H79)</f>
        <v>157000</v>
      </c>
      <c r="I75" s="44">
        <f aca="true" t="shared" si="23" ref="I75:O75">SUM(I76:I79)</f>
        <v>107000</v>
      </c>
      <c r="J75" s="44">
        <f t="shared" si="23"/>
        <v>0</v>
      </c>
      <c r="K75" s="44">
        <f t="shared" si="23"/>
        <v>0</v>
      </c>
      <c r="L75" s="44">
        <f t="shared" si="23"/>
        <v>0</v>
      </c>
      <c r="M75" s="44">
        <f t="shared" si="23"/>
        <v>0</v>
      </c>
      <c r="N75" s="44">
        <f t="shared" si="23"/>
        <v>82000</v>
      </c>
      <c r="O75" s="44">
        <f t="shared" si="23"/>
        <v>25000</v>
      </c>
      <c r="P75" s="33">
        <f>SUM(P76:P79)</f>
        <v>117000</v>
      </c>
      <c r="Q75" s="33">
        <f>SUM(Q76:Q79)</f>
        <v>147000</v>
      </c>
    </row>
    <row r="76" spans="1:17" s="6" customFormat="1" ht="29.25" customHeight="1">
      <c r="A76" s="208">
        <v>32321</v>
      </c>
      <c r="B76" s="209"/>
      <c r="C76" s="205" t="s">
        <v>248</v>
      </c>
      <c r="D76" s="206"/>
      <c r="E76" s="206"/>
      <c r="F76" s="207"/>
      <c r="G76" s="75">
        <v>2536</v>
      </c>
      <c r="H76" s="45">
        <v>5000</v>
      </c>
      <c r="I76" s="35">
        <v>5000</v>
      </c>
      <c r="J76" s="35">
        <v>0</v>
      </c>
      <c r="K76" s="35">
        <v>0</v>
      </c>
      <c r="L76" s="35"/>
      <c r="M76" s="35">
        <v>0</v>
      </c>
      <c r="N76" s="35">
        <v>5000</v>
      </c>
      <c r="O76" s="35">
        <v>0</v>
      </c>
      <c r="P76" s="35">
        <v>5000</v>
      </c>
      <c r="Q76" s="35">
        <v>5000</v>
      </c>
    </row>
    <row r="77" spans="1:17" s="6" customFormat="1" ht="29.25" customHeight="1">
      <c r="A77" s="208">
        <v>32322</v>
      </c>
      <c r="B77" s="209"/>
      <c r="C77" s="205" t="s">
        <v>186</v>
      </c>
      <c r="D77" s="206"/>
      <c r="E77" s="206"/>
      <c r="F77" s="207"/>
      <c r="G77" s="75">
        <v>73788</v>
      </c>
      <c r="H77" s="45">
        <v>120000</v>
      </c>
      <c r="I77" s="35">
        <v>70000</v>
      </c>
      <c r="J77" s="35">
        <v>0</v>
      </c>
      <c r="K77" s="35">
        <v>0</v>
      </c>
      <c r="L77" s="35"/>
      <c r="M77" s="35">
        <v>0</v>
      </c>
      <c r="N77" s="35">
        <v>45000</v>
      </c>
      <c r="O77" s="35">
        <v>25000</v>
      </c>
      <c r="P77" s="35">
        <v>70000</v>
      </c>
      <c r="Q77" s="35">
        <v>100000</v>
      </c>
    </row>
    <row r="78" spans="1:17" s="6" customFormat="1" ht="29.25" customHeight="1">
      <c r="A78" s="208">
        <v>32323</v>
      </c>
      <c r="B78" s="209"/>
      <c r="C78" s="205" t="s">
        <v>165</v>
      </c>
      <c r="D78" s="206"/>
      <c r="E78" s="206"/>
      <c r="F78" s="207"/>
      <c r="G78" s="75">
        <v>28683</v>
      </c>
      <c r="H78" s="45">
        <v>30000</v>
      </c>
      <c r="I78" s="35">
        <v>30000</v>
      </c>
      <c r="J78" s="35">
        <v>0</v>
      </c>
      <c r="K78" s="35">
        <v>0</v>
      </c>
      <c r="L78" s="35"/>
      <c r="M78" s="35">
        <v>0</v>
      </c>
      <c r="N78" s="35">
        <v>30000</v>
      </c>
      <c r="O78" s="35">
        <v>0</v>
      </c>
      <c r="P78" s="35">
        <v>40000</v>
      </c>
      <c r="Q78" s="35">
        <v>40000</v>
      </c>
    </row>
    <row r="79" spans="1:17" s="6" customFormat="1" ht="22.5" customHeight="1">
      <c r="A79" s="208">
        <v>32329</v>
      </c>
      <c r="B79" s="209"/>
      <c r="C79" s="205" t="s">
        <v>184</v>
      </c>
      <c r="D79" s="206"/>
      <c r="E79" s="206"/>
      <c r="F79" s="207"/>
      <c r="G79" s="75">
        <v>4216</v>
      </c>
      <c r="H79" s="45">
        <v>2000</v>
      </c>
      <c r="I79" s="35">
        <v>2000</v>
      </c>
      <c r="J79" s="35">
        <v>0</v>
      </c>
      <c r="K79" s="35">
        <v>0</v>
      </c>
      <c r="L79" s="35"/>
      <c r="M79" s="35">
        <v>0</v>
      </c>
      <c r="N79" s="35">
        <v>2000</v>
      </c>
      <c r="O79" s="35">
        <v>0</v>
      </c>
      <c r="P79" s="35">
        <v>2000</v>
      </c>
      <c r="Q79" s="35">
        <v>2000</v>
      </c>
    </row>
    <row r="80" spans="1:17" s="4" customFormat="1" ht="12.75">
      <c r="A80" s="175">
        <v>3233</v>
      </c>
      <c r="B80" s="175"/>
      <c r="C80" s="175" t="s">
        <v>61</v>
      </c>
      <c r="D80" s="175"/>
      <c r="E80" s="175"/>
      <c r="F80" s="175"/>
      <c r="G80" s="69">
        <f>SUM(G81:G83)</f>
        <v>44078</v>
      </c>
      <c r="H80" s="40">
        <f>SUM(H81:H83)</f>
        <v>55000</v>
      </c>
      <c r="I80" s="40">
        <f aca="true" t="shared" si="24" ref="I80:O80">SUM(I81:I83)</f>
        <v>55000</v>
      </c>
      <c r="J80" s="40">
        <f t="shared" si="24"/>
        <v>0</v>
      </c>
      <c r="K80" s="40">
        <f t="shared" si="24"/>
        <v>15000</v>
      </c>
      <c r="L80" s="40">
        <f t="shared" si="24"/>
        <v>0</v>
      </c>
      <c r="M80" s="40">
        <f t="shared" si="24"/>
        <v>0</v>
      </c>
      <c r="N80" s="40">
        <f t="shared" si="24"/>
        <v>40000</v>
      </c>
      <c r="O80" s="40">
        <f t="shared" si="24"/>
        <v>0</v>
      </c>
      <c r="P80" s="33">
        <f>SUM(P82:P83)</f>
        <v>70000</v>
      </c>
      <c r="Q80" s="33">
        <f>SUM(Q82:Q83)</f>
        <v>70000</v>
      </c>
    </row>
    <row r="81" spans="1:17" s="6" customFormat="1" ht="12.75">
      <c r="A81" s="208">
        <v>32332</v>
      </c>
      <c r="B81" s="209"/>
      <c r="C81" s="208" t="s">
        <v>180</v>
      </c>
      <c r="D81" s="216"/>
      <c r="E81" s="216"/>
      <c r="F81" s="209"/>
      <c r="G81" s="103">
        <v>0</v>
      </c>
      <c r="H81" s="51">
        <v>0</v>
      </c>
      <c r="I81" s="35">
        <v>0</v>
      </c>
      <c r="J81" s="35">
        <v>0</v>
      </c>
      <c r="K81" s="35">
        <v>0</v>
      </c>
      <c r="L81" s="35"/>
      <c r="M81" s="35">
        <v>0</v>
      </c>
      <c r="N81" s="35">
        <v>0</v>
      </c>
      <c r="O81" s="35">
        <v>0</v>
      </c>
      <c r="P81" s="35">
        <v>0</v>
      </c>
      <c r="Q81" s="35">
        <v>0</v>
      </c>
    </row>
    <row r="82" spans="1:17" s="6" customFormat="1" ht="12.75">
      <c r="A82" s="208">
        <v>32334</v>
      </c>
      <c r="B82" s="209"/>
      <c r="C82" s="208" t="s">
        <v>126</v>
      </c>
      <c r="D82" s="216"/>
      <c r="E82" s="216"/>
      <c r="F82" s="209"/>
      <c r="G82" s="103">
        <v>0</v>
      </c>
      <c r="H82" s="51">
        <v>20000</v>
      </c>
      <c r="I82" s="35">
        <v>20000</v>
      </c>
      <c r="J82" s="35">
        <v>0</v>
      </c>
      <c r="K82" s="35">
        <v>0</v>
      </c>
      <c r="L82" s="35"/>
      <c r="M82" s="35">
        <v>0</v>
      </c>
      <c r="N82" s="35">
        <v>20000</v>
      </c>
      <c r="O82" s="35">
        <v>0</v>
      </c>
      <c r="P82" s="35">
        <v>20000</v>
      </c>
      <c r="Q82" s="35">
        <v>20000</v>
      </c>
    </row>
    <row r="83" spans="1:17" s="6" customFormat="1" ht="27" customHeight="1">
      <c r="A83" s="208">
        <v>32339</v>
      </c>
      <c r="B83" s="209"/>
      <c r="C83" s="205" t="s">
        <v>127</v>
      </c>
      <c r="D83" s="206"/>
      <c r="E83" s="206"/>
      <c r="F83" s="207"/>
      <c r="G83" s="75">
        <v>44078</v>
      </c>
      <c r="H83" s="45">
        <v>35000</v>
      </c>
      <c r="I83" s="35">
        <v>35000</v>
      </c>
      <c r="J83" s="35">
        <v>0</v>
      </c>
      <c r="K83" s="35">
        <v>15000</v>
      </c>
      <c r="L83" s="35"/>
      <c r="M83" s="35">
        <v>0</v>
      </c>
      <c r="N83" s="35">
        <v>20000</v>
      </c>
      <c r="O83" s="35">
        <v>0</v>
      </c>
      <c r="P83" s="35">
        <v>50000</v>
      </c>
      <c r="Q83" s="35">
        <v>50000</v>
      </c>
    </row>
    <row r="84" spans="1:17" s="4" customFormat="1" ht="19.5" customHeight="1">
      <c r="A84" s="175">
        <v>3234</v>
      </c>
      <c r="B84" s="175"/>
      <c r="C84" s="175" t="s">
        <v>62</v>
      </c>
      <c r="D84" s="175"/>
      <c r="E84" s="175"/>
      <c r="F84" s="175"/>
      <c r="G84" s="69">
        <f>SUM(G85:G89)</f>
        <v>117470</v>
      </c>
      <c r="H84" s="40">
        <f>SUM(H85:H89)</f>
        <v>113000</v>
      </c>
      <c r="I84" s="40">
        <f aca="true" t="shared" si="25" ref="I84:O84">SUM(I85:I89)</f>
        <v>87500</v>
      </c>
      <c r="J84" s="40">
        <f t="shared" si="25"/>
        <v>50000</v>
      </c>
      <c r="K84" s="40">
        <f t="shared" si="25"/>
        <v>0</v>
      </c>
      <c r="L84" s="40">
        <f t="shared" si="25"/>
        <v>0</v>
      </c>
      <c r="M84" s="40">
        <f t="shared" si="25"/>
        <v>0</v>
      </c>
      <c r="N84" s="40">
        <f t="shared" si="25"/>
        <v>37500</v>
      </c>
      <c r="O84" s="40">
        <f t="shared" si="25"/>
        <v>0</v>
      </c>
      <c r="P84" s="33">
        <f>SUM(P85:P89)</f>
        <v>87500</v>
      </c>
      <c r="Q84" s="33">
        <f>SUM(Q85:Q89)</f>
        <v>87500</v>
      </c>
    </row>
    <row r="85" spans="1:17" s="6" customFormat="1" ht="19.5" customHeight="1">
      <c r="A85" s="208">
        <v>32341</v>
      </c>
      <c r="B85" s="209"/>
      <c r="C85" s="208" t="s">
        <v>128</v>
      </c>
      <c r="D85" s="216"/>
      <c r="E85" s="216"/>
      <c r="F85" s="209"/>
      <c r="G85" s="103">
        <v>15315</v>
      </c>
      <c r="H85" s="51">
        <v>15000</v>
      </c>
      <c r="I85" s="35">
        <v>15000</v>
      </c>
      <c r="J85" s="35">
        <v>0</v>
      </c>
      <c r="K85" s="35">
        <v>0</v>
      </c>
      <c r="L85" s="35"/>
      <c r="M85" s="35">
        <v>0</v>
      </c>
      <c r="N85" s="35">
        <v>15000</v>
      </c>
      <c r="O85" s="35">
        <v>0</v>
      </c>
      <c r="P85" s="35">
        <v>15000</v>
      </c>
      <c r="Q85" s="35">
        <v>15000</v>
      </c>
    </row>
    <row r="86" spans="1:17" s="6" customFormat="1" ht="19.5" customHeight="1">
      <c r="A86" s="208">
        <v>32342</v>
      </c>
      <c r="B86" s="209"/>
      <c r="C86" s="208" t="s">
        <v>129</v>
      </c>
      <c r="D86" s="216"/>
      <c r="E86" s="216"/>
      <c r="F86" s="209"/>
      <c r="G86" s="103">
        <v>8856</v>
      </c>
      <c r="H86" s="51">
        <v>13000</v>
      </c>
      <c r="I86" s="35">
        <v>10000</v>
      </c>
      <c r="J86" s="35">
        <v>0</v>
      </c>
      <c r="K86" s="35">
        <v>0</v>
      </c>
      <c r="L86" s="35"/>
      <c r="M86" s="35">
        <v>0</v>
      </c>
      <c r="N86" s="35">
        <v>10000</v>
      </c>
      <c r="O86" s="35">
        <v>0</v>
      </c>
      <c r="P86" s="35">
        <v>10000</v>
      </c>
      <c r="Q86" s="35">
        <v>10000</v>
      </c>
    </row>
    <row r="87" spans="1:17" s="6" customFormat="1" ht="19.5" customHeight="1">
      <c r="A87" s="208">
        <v>32344</v>
      </c>
      <c r="B87" s="209"/>
      <c r="C87" s="208" t="s">
        <v>130</v>
      </c>
      <c r="D87" s="216"/>
      <c r="E87" s="216"/>
      <c r="F87" s="209"/>
      <c r="G87" s="103">
        <v>0</v>
      </c>
      <c r="H87" s="51">
        <v>0</v>
      </c>
      <c r="I87" s="35">
        <v>0</v>
      </c>
      <c r="J87" s="35">
        <v>0</v>
      </c>
      <c r="K87" s="35">
        <v>0</v>
      </c>
      <c r="L87" s="35"/>
      <c r="M87" s="35">
        <v>0</v>
      </c>
      <c r="N87" s="35">
        <v>0</v>
      </c>
      <c r="O87" s="35">
        <v>0</v>
      </c>
      <c r="P87" s="35">
        <v>0</v>
      </c>
      <c r="Q87" s="35">
        <v>0</v>
      </c>
    </row>
    <row r="88" spans="1:17" s="6" customFormat="1" ht="19.5" customHeight="1">
      <c r="A88" s="208">
        <v>32347</v>
      </c>
      <c r="B88" s="209"/>
      <c r="C88" s="208" t="s">
        <v>131</v>
      </c>
      <c r="D88" s="216"/>
      <c r="E88" s="216"/>
      <c r="F88" s="209"/>
      <c r="G88" s="103">
        <v>643</v>
      </c>
      <c r="H88" s="51">
        <v>2500</v>
      </c>
      <c r="I88" s="35">
        <v>2500</v>
      </c>
      <c r="J88" s="35">
        <v>0</v>
      </c>
      <c r="K88" s="35">
        <v>0</v>
      </c>
      <c r="L88" s="35"/>
      <c r="M88" s="35">
        <v>0</v>
      </c>
      <c r="N88" s="35">
        <v>2500</v>
      </c>
      <c r="O88" s="35">
        <v>0</v>
      </c>
      <c r="P88" s="35">
        <v>2500</v>
      </c>
      <c r="Q88" s="35">
        <v>2500</v>
      </c>
    </row>
    <row r="89" spans="1:17" s="6" customFormat="1" ht="19.5" customHeight="1">
      <c r="A89" s="208">
        <v>32349</v>
      </c>
      <c r="B89" s="209"/>
      <c r="C89" s="208" t="s">
        <v>132</v>
      </c>
      <c r="D89" s="216"/>
      <c r="E89" s="216"/>
      <c r="F89" s="209"/>
      <c r="G89" s="103">
        <v>92656</v>
      </c>
      <c r="H89" s="51">
        <v>82500</v>
      </c>
      <c r="I89" s="35">
        <v>60000</v>
      </c>
      <c r="J89" s="35">
        <v>50000</v>
      </c>
      <c r="K89" s="35">
        <v>0</v>
      </c>
      <c r="L89" s="35"/>
      <c r="M89" s="35">
        <v>0</v>
      </c>
      <c r="N89" s="35">
        <v>10000</v>
      </c>
      <c r="O89" s="35">
        <v>0</v>
      </c>
      <c r="P89" s="35">
        <v>60000</v>
      </c>
      <c r="Q89" s="35">
        <v>60000</v>
      </c>
    </row>
    <row r="90" spans="1:17" s="4" customFormat="1" ht="12.75">
      <c r="A90" s="175">
        <v>3235</v>
      </c>
      <c r="B90" s="175"/>
      <c r="C90" s="175" t="s">
        <v>63</v>
      </c>
      <c r="D90" s="175"/>
      <c r="E90" s="175"/>
      <c r="F90" s="175"/>
      <c r="G90" s="69">
        <f>SUM(G91:G93)</f>
        <v>8919</v>
      </c>
      <c r="H90" s="40">
        <f>SUM(H91:H93)</f>
        <v>9600</v>
      </c>
      <c r="I90" s="40">
        <f aca="true" t="shared" si="26" ref="I90:O90">SUM(I91:I93)</f>
        <v>9600</v>
      </c>
      <c r="J90" s="40">
        <f t="shared" si="26"/>
        <v>0</v>
      </c>
      <c r="K90" s="40">
        <f t="shared" si="26"/>
        <v>0</v>
      </c>
      <c r="L90" s="40">
        <f t="shared" si="26"/>
        <v>0</v>
      </c>
      <c r="M90" s="40">
        <f t="shared" si="26"/>
        <v>0</v>
      </c>
      <c r="N90" s="40">
        <f t="shared" si="26"/>
        <v>9600</v>
      </c>
      <c r="O90" s="40">
        <f t="shared" si="26"/>
        <v>0</v>
      </c>
      <c r="P90" s="33">
        <f>SUM(P91:P93)</f>
        <v>9600</v>
      </c>
      <c r="Q90" s="33">
        <f>SUM(Q91:Q93)</f>
        <v>9600</v>
      </c>
    </row>
    <row r="91" spans="1:17" s="6" customFormat="1" ht="30" customHeight="1">
      <c r="A91" s="208">
        <v>32352</v>
      </c>
      <c r="B91" s="209"/>
      <c r="C91" s="205" t="s">
        <v>133</v>
      </c>
      <c r="D91" s="206"/>
      <c r="E91" s="206"/>
      <c r="F91" s="207"/>
      <c r="G91" s="75">
        <v>3000</v>
      </c>
      <c r="H91" s="45">
        <v>3600</v>
      </c>
      <c r="I91" s="35">
        <v>3600</v>
      </c>
      <c r="J91" s="35">
        <v>0</v>
      </c>
      <c r="K91" s="35">
        <v>0</v>
      </c>
      <c r="L91" s="35"/>
      <c r="M91" s="35">
        <v>0</v>
      </c>
      <c r="N91" s="35">
        <v>3600</v>
      </c>
      <c r="O91" s="35">
        <v>0</v>
      </c>
      <c r="P91" s="35">
        <v>3600</v>
      </c>
      <c r="Q91" s="35">
        <v>3600</v>
      </c>
    </row>
    <row r="92" spans="1:17" s="6" customFormat="1" ht="12.75">
      <c r="A92" s="208">
        <v>32353</v>
      </c>
      <c r="B92" s="209"/>
      <c r="C92" s="208" t="s">
        <v>134</v>
      </c>
      <c r="D92" s="216"/>
      <c r="E92" s="216"/>
      <c r="F92" s="209"/>
      <c r="G92" s="103">
        <v>0</v>
      </c>
      <c r="H92" s="51"/>
      <c r="I92" s="35">
        <v>0</v>
      </c>
      <c r="J92" s="35">
        <v>0</v>
      </c>
      <c r="K92" s="35">
        <v>0</v>
      </c>
      <c r="L92" s="35"/>
      <c r="M92" s="35">
        <v>0</v>
      </c>
      <c r="N92" s="35">
        <v>0</v>
      </c>
      <c r="O92" s="35">
        <v>0</v>
      </c>
      <c r="P92" s="35">
        <v>0</v>
      </c>
      <c r="Q92" s="35">
        <v>0</v>
      </c>
    </row>
    <row r="93" spans="1:17" s="6" customFormat="1" ht="12.75">
      <c r="A93" s="208">
        <v>32354</v>
      </c>
      <c r="B93" s="209"/>
      <c r="C93" s="208" t="s">
        <v>135</v>
      </c>
      <c r="D93" s="216"/>
      <c r="E93" s="216"/>
      <c r="F93" s="209"/>
      <c r="G93" s="103">
        <v>5919</v>
      </c>
      <c r="H93" s="51">
        <v>6000</v>
      </c>
      <c r="I93" s="35">
        <v>6000</v>
      </c>
      <c r="J93" s="35">
        <v>0</v>
      </c>
      <c r="K93" s="35">
        <v>0</v>
      </c>
      <c r="L93" s="35"/>
      <c r="M93" s="35">
        <v>0</v>
      </c>
      <c r="N93" s="35">
        <v>6000</v>
      </c>
      <c r="O93" s="35">
        <v>0</v>
      </c>
      <c r="P93" s="35">
        <v>6000</v>
      </c>
      <c r="Q93" s="35">
        <v>6000</v>
      </c>
    </row>
    <row r="94" spans="1:17" s="4" customFormat="1" ht="24" customHeight="1">
      <c r="A94" s="178">
        <v>3236</v>
      </c>
      <c r="B94" s="178"/>
      <c r="C94" s="178" t="s">
        <v>64</v>
      </c>
      <c r="D94" s="178"/>
      <c r="E94" s="178"/>
      <c r="F94" s="178"/>
      <c r="G94" s="104">
        <f>SUM(G95)</f>
        <v>353781</v>
      </c>
      <c r="H94" s="52">
        <f>SUM(H95)</f>
        <v>250000</v>
      </c>
      <c r="I94" s="52">
        <f aca="true" t="shared" si="27" ref="I94:O94">SUM(I95)</f>
        <v>250000</v>
      </c>
      <c r="J94" s="52">
        <f t="shared" si="27"/>
        <v>0</v>
      </c>
      <c r="K94" s="52">
        <f t="shared" si="27"/>
        <v>0</v>
      </c>
      <c r="L94" s="52">
        <f t="shared" si="27"/>
        <v>0</v>
      </c>
      <c r="M94" s="52">
        <f t="shared" si="27"/>
        <v>0</v>
      </c>
      <c r="N94" s="52">
        <f t="shared" si="27"/>
        <v>250000</v>
      </c>
      <c r="O94" s="52">
        <f t="shared" si="27"/>
        <v>0</v>
      </c>
      <c r="P94" s="27">
        <f>SUM(P95)</f>
        <v>250000</v>
      </c>
      <c r="Q94" s="27">
        <f>SUM(Q95)</f>
        <v>270000</v>
      </c>
    </row>
    <row r="95" spans="1:17" s="6" customFormat="1" ht="23.25" customHeight="1">
      <c r="A95" s="199">
        <v>32363</v>
      </c>
      <c r="B95" s="200"/>
      <c r="C95" s="199" t="s">
        <v>136</v>
      </c>
      <c r="D95" s="236"/>
      <c r="E95" s="236"/>
      <c r="F95" s="200"/>
      <c r="G95" s="105">
        <v>353781</v>
      </c>
      <c r="H95" s="53">
        <v>250000</v>
      </c>
      <c r="I95" s="32">
        <v>250000</v>
      </c>
      <c r="J95" s="32">
        <v>0</v>
      </c>
      <c r="K95" s="32">
        <v>0</v>
      </c>
      <c r="L95" s="32"/>
      <c r="M95" s="32">
        <v>0</v>
      </c>
      <c r="N95" s="32">
        <v>250000</v>
      </c>
      <c r="O95" s="32">
        <v>0</v>
      </c>
      <c r="P95" s="32">
        <v>250000</v>
      </c>
      <c r="Q95" s="32">
        <v>270000</v>
      </c>
    </row>
    <row r="96" spans="1:17" s="4" customFormat="1" ht="21.75" customHeight="1">
      <c r="A96" s="175">
        <v>3237</v>
      </c>
      <c r="B96" s="175"/>
      <c r="C96" s="175" t="s">
        <v>65</v>
      </c>
      <c r="D96" s="175"/>
      <c r="E96" s="175"/>
      <c r="F96" s="175"/>
      <c r="G96" s="69">
        <f>SUM(G97:G101)</f>
        <v>511112</v>
      </c>
      <c r="H96" s="40">
        <f>SUM(H97:H101)</f>
        <v>381000</v>
      </c>
      <c r="I96" s="40">
        <f>SUM(I97:I101)</f>
        <v>381000</v>
      </c>
      <c r="J96" s="40">
        <f aca="true" t="shared" si="28" ref="J96:O96">SUM(J98:J101)</f>
        <v>0</v>
      </c>
      <c r="K96" s="40">
        <f t="shared" si="28"/>
        <v>0</v>
      </c>
      <c r="L96" s="40">
        <f t="shared" si="28"/>
        <v>0</v>
      </c>
      <c r="M96" s="40">
        <f t="shared" si="28"/>
        <v>0</v>
      </c>
      <c r="N96" s="40">
        <f t="shared" si="28"/>
        <v>381000</v>
      </c>
      <c r="O96" s="40">
        <f t="shared" si="28"/>
        <v>0</v>
      </c>
      <c r="P96" s="33">
        <f>SUM(P98:P101)</f>
        <v>490000</v>
      </c>
      <c r="Q96" s="33">
        <f>SUM(Q98:Q101)</f>
        <v>490000</v>
      </c>
    </row>
    <row r="97" spans="1:17" s="6" customFormat="1" ht="22.5" customHeight="1">
      <c r="A97" s="208">
        <v>32371</v>
      </c>
      <c r="B97" s="209"/>
      <c r="C97" s="208" t="s">
        <v>221</v>
      </c>
      <c r="D97" s="216"/>
      <c r="E97" s="216"/>
      <c r="F97" s="209"/>
      <c r="G97" s="103">
        <v>0</v>
      </c>
      <c r="H97" s="51">
        <v>0</v>
      </c>
      <c r="I97" s="43">
        <v>0</v>
      </c>
      <c r="J97" s="43">
        <v>0</v>
      </c>
      <c r="K97" s="43">
        <v>0</v>
      </c>
      <c r="L97" s="43"/>
      <c r="M97" s="43">
        <v>0</v>
      </c>
      <c r="N97" s="43">
        <v>0</v>
      </c>
      <c r="O97" s="43">
        <v>0</v>
      </c>
      <c r="P97" s="35">
        <v>0</v>
      </c>
      <c r="Q97" s="35">
        <v>0</v>
      </c>
    </row>
    <row r="98" spans="1:17" s="6" customFormat="1" ht="23.25" customHeight="1">
      <c r="A98" s="208">
        <v>32372</v>
      </c>
      <c r="B98" s="209"/>
      <c r="C98" s="208" t="s">
        <v>137</v>
      </c>
      <c r="D98" s="216"/>
      <c r="E98" s="216"/>
      <c r="F98" s="209"/>
      <c r="G98" s="103">
        <v>480433</v>
      </c>
      <c r="H98" s="51">
        <v>350000</v>
      </c>
      <c r="I98" s="35">
        <v>350000</v>
      </c>
      <c r="J98" s="35">
        <v>0</v>
      </c>
      <c r="K98" s="35">
        <v>0</v>
      </c>
      <c r="L98" s="35"/>
      <c r="M98" s="35">
        <v>0</v>
      </c>
      <c r="N98" s="35">
        <v>350000</v>
      </c>
      <c r="O98" s="35">
        <v>0</v>
      </c>
      <c r="P98" s="35">
        <v>480000</v>
      </c>
      <c r="Q98" s="35">
        <v>480000</v>
      </c>
    </row>
    <row r="99" spans="1:17" s="6" customFormat="1" ht="24.75" customHeight="1">
      <c r="A99" s="208">
        <v>32373</v>
      </c>
      <c r="B99" s="209"/>
      <c r="C99" s="205" t="s">
        <v>138</v>
      </c>
      <c r="D99" s="206"/>
      <c r="E99" s="206"/>
      <c r="F99" s="207"/>
      <c r="G99" s="75">
        <v>10179</v>
      </c>
      <c r="H99" s="45">
        <v>10000</v>
      </c>
      <c r="I99" s="35">
        <v>10000</v>
      </c>
      <c r="J99" s="35">
        <v>0</v>
      </c>
      <c r="K99" s="35">
        <v>0</v>
      </c>
      <c r="L99" s="35"/>
      <c r="M99" s="35">
        <v>0</v>
      </c>
      <c r="N99" s="35">
        <v>10000</v>
      </c>
      <c r="O99" s="35">
        <v>0</v>
      </c>
      <c r="P99" s="35">
        <v>10000</v>
      </c>
      <c r="Q99" s="35">
        <v>10000</v>
      </c>
    </row>
    <row r="100" spans="1:17" s="6" customFormat="1" ht="24.75" customHeight="1">
      <c r="A100" s="208">
        <v>32377</v>
      </c>
      <c r="B100" s="209"/>
      <c r="C100" s="205" t="s">
        <v>139</v>
      </c>
      <c r="D100" s="206"/>
      <c r="E100" s="206"/>
      <c r="F100" s="207"/>
      <c r="G100" s="75">
        <v>0</v>
      </c>
      <c r="H100" s="45">
        <v>0</v>
      </c>
      <c r="I100" s="35">
        <v>0</v>
      </c>
      <c r="J100" s="35">
        <v>0</v>
      </c>
      <c r="K100" s="35">
        <v>0</v>
      </c>
      <c r="L100" s="35"/>
      <c r="M100" s="35">
        <v>0</v>
      </c>
      <c r="N100" s="35">
        <v>0</v>
      </c>
      <c r="O100" s="35">
        <v>0</v>
      </c>
      <c r="P100" s="35">
        <v>0</v>
      </c>
      <c r="Q100" s="35">
        <v>0</v>
      </c>
    </row>
    <row r="101" spans="1:17" s="6" customFormat="1" ht="12.75">
      <c r="A101" s="208">
        <v>32379</v>
      </c>
      <c r="B101" s="209"/>
      <c r="C101" s="208" t="s">
        <v>140</v>
      </c>
      <c r="D101" s="216"/>
      <c r="E101" s="216"/>
      <c r="F101" s="209"/>
      <c r="G101" s="103">
        <v>20500</v>
      </c>
      <c r="H101" s="51">
        <v>21000</v>
      </c>
      <c r="I101" s="35">
        <v>21000</v>
      </c>
      <c r="J101" s="35">
        <v>0</v>
      </c>
      <c r="K101" s="35">
        <v>0</v>
      </c>
      <c r="L101" s="35"/>
      <c r="M101" s="35">
        <v>0</v>
      </c>
      <c r="N101" s="35">
        <v>21000</v>
      </c>
      <c r="O101" s="35">
        <v>0</v>
      </c>
      <c r="P101" s="35">
        <v>0</v>
      </c>
      <c r="Q101" s="35">
        <v>0</v>
      </c>
    </row>
    <row r="102" spans="1:17" s="4" customFormat="1" ht="12.75">
      <c r="A102" s="175">
        <v>3238</v>
      </c>
      <c r="B102" s="175"/>
      <c r="C102" s="175" t="s">
        <v>66</v>
      </c>
      <c r="D102" s="175"/>
      <c r="E102" s="175"/>
      <c r="F102" s="175"/>
      <c r="G102" s="69">
        <f>SUM(G103:G104)</f>
        <v>83434</v>
      </c>
      <c r="H102" s="40">
        <f>SUM(H103:H104)</f>
        <v>74000</v>
      </c>
      <c r="I102" s="40">
        <f aca="true" t="shared" si="29" ref="I102:O102">SUM(I103:I104)</f>
        <v>80000</v>
      </c>
      <c r="J102" s="40">
        <f t="shared" si="29"/>
        <v>0</v>
      </c>
      <c r="K102" s="40">
        <f t="shared" si="29"/>
        <v>0</v>
      </c>
      <c r="L102" s="40">
        <f t="shared" si="29"/>
        <v>0</v>
      </c>
      <c r="M102" s="40">
        <f t="shared" si="29"/>
        <v>0</v>
      </c>
      <c r="N102" s="40">
        <f t="shared" si="29"/>
        <v>80000</v>
      </c>
      <c r="O102" s="40">
        <f t="shared" si="29"/>
        <v>0</v>
      </c>
      <c r="P102" s="33">
        <f>SUM(P103:P104)</f>
        <v>80000</v>
      </c>
      <c r="Q102" s="33">
        <f>SUM(Q103:Q104)</f>
        <v>80000</v>
      </c>
    </row>
    <row r="103" spans="1:17" s="6" customFormat="1" ht="23.25" customHeight="1">
      <c r="A103" s="208">
        <v>32381</v>
      </c>
      <c r="B103" s="209"/>
      <c r="C103" s="208" t="s">
        <v>141</v>
      </c>
      <c r="D103" s="216"/>
      <c r="E103" s="216"/>
      <c r="F103" s="209"/>
      <c r="G103" s="103">
        <v>7523</v>
      </c>
      <c r="H103" s="51">
        <v>0</v>
      </c>
      <c r="I103" s="35">
        <v>0</v>
      </c>
      <c r="J103" s="35">
        <v>0</v>
      </c>
      <c r="K103" s="35">
        <v>0</v>
      </c>
      <c r="L103" s="35"/>
      <c r="M103" s="35">
        <v>0</v>
      </c>
      <c r="N103" s="35">
        <v>0</v>
      </c>
      <c r="O103" s="35">
        <v>0</v>
      </c>
      <c r="P103" s="35">
        <v>0</v>
      </c>
      <c r="Q103" s="35">
        <v>0</v>
      </c>
    </row>
    <row r="104" spans="1:17" s="6" customFormat="1" ht="25.5" customHeight="1">
      <c r="A104" s="208">
        <v>32389</v>
      </c>
      <c r="B104" s="209"/>
      <c r="C104" s="208" t="s">
        <v>142</v>
      </c>
      <c r="D104" s="216"/>
      <c r="E104" s="216"/>
      <c r="F104" s="209"/>
      <c r="G104" s="103">
        <v>75911</v>
      </c>
      <c r="H104" s="51">
        <v>74000</v>
      </c>
      <c r="I104" s="35">
        <v>80000</v>
      </c>
      <c r="J104" s="35">
        <v>0</v>
      </c>
      <c r="K104" s="35">
        <v>0</v>
      </c>
      <c r="L104" s="35"/>
      <c r="M104" s="35">
        <v>0</v>
      </c>
      <c r="N104" s="35">
        <v>80000</v>
      </c>
      <c r="O104" s="35">
        <v>0</v>
      </c>
      <c r="P104" s="35">
        <v>80000</v>
      </c>
      <c r="Q104" s="35">
        <v>80000</v>
      </c>
    </row>
    <row r="105" spans="1:17" s="4" customFormat="1" ht="24.75" customHeight="1">
      <c r="A105" s="175">
        <v>3239</v>
      </c>
      <c r="B105" s="175"/>
      <c r="C105" s="175" t="s">
        <v>67</v>
      </c>
      <c r="D105" s="175"/>
      <c r="E105" s="175"/>
      <c r="F105" s="175"/>
      <c r="G105" s="69">
        <f>SUM(G106:G111)</f>
        <v>251148</v>
      </c>
      <c r="H105" s="40">
        <f>SUM(H106:H111)</f>
        <v>167500</v>
      </c>
      <c r="I105" s="40">
        <f aca="true" t="shared" si="30" ref="I105:O105">SUM(I106:I111)</f>
        <v>139000</v>
      </c>
      <c r="J105" s="40">
        <f t="shared" si="30"/>
        <v>0</v>
      </c>
      <c r="K105" s="40">
        <f t="shared" si="30"/>
        <v>0</v>
      </c>
      <c r="L105" s="40">
        <f t="shared" si="30"/>
        <v>0</v>
      </c>
      <c r="M105" s="40">
        <f t="shared" si="30"/>
        <v>0</v>
      </c>
      <c r="N105" s="40">
        <f t="shared" si="30"/>
        <v>139000</v>
      </c>
      <c r="O105" s="40">
        <f t="shared" si="30"/>
        <v>0</v>
      </c>
      <c r="P105" s="33">
        <f>SUM(P106:P111)</f>
        <v>189000</v>
      </c>
      <c r="Q105" s="33">
        <f>SUM(Q106:Q111)</f>
        <v>189000</v>
      </c>
    </row>
    <row r="106" spans="1:17" s="6" customFormat="1" ht="24" customHeight="1">
      <c r="A106" s="208">
        <v>32391</v>
      </c>
      <c r="B106" s="209"/>
      <c r="C106" s="205" t="s">
        <v>143</v>
      </c>
      <c r="D106" s="206"/>
      <c r="E106" s="206"/>
      <c r="F106" s="207"/>
      <c r="G106" s="75">
        <v>59515</v>
      </c>
      <c r="H106" s="45">
        <v>43500</v>
      </c>
      <c r="I106" s="35">
        <v>45000</v>
      </c>
      <c r="J106" s="35">
        <v>0</v>
      </c>
      <c r="K106" s="35"/>
      <c r="L106" s="35"/>
      <c r="M106" s="35">
        <v>0</v>
      </c>
      <c r="N106" s="35">
        <v>45000</v>
      </c>
      <c r="O106" s="35">
        <v>0</v>
      </c>
      <c r="P106" s="35">
        <v>95000</v>
      </c>
      <c r="Q106" s="35">
        <v>95000</v>
      </c>
    </row>
    <row r="107" spans="1:17" s="6" customFormat="1" ht="21.75" customHeight="1">
      <c r="A107" s="208">
        <v>32393</v>
      </c>
      <c r="B107" s="209"/>
      <c r="C107" s="208" t="s">
        <v>144</v>
      </c>
      <c r="D107" s="216"/>
      <c r="E107" s="216"/>
      <c r="F107" s="209"/>
      <c r="G107" s="103">
        <v>11194</v>
      </c>
      <c r="H107" s="51">
        <v>10000</v>
      </c>
      <c r="I107" s="35">
        <v>10000</v>
      </c>
      <c r="J107" s="35">
        <v>0</v>
      </c>
      <c r="K107" s="35">
        <v>0</v>
      </c>
      <c r="L107" s="35"/>
      <c r="M107" s="35">
        <v>0</v>
      </c>
      <c r="N107" s="35">
        <v>10000</v>
      </c>
      <c r="O107" s="35">
        <v>0</v>
      </c>
      <c r="P107" s="35">
        <v>10000</v>
      </c>
      <c r="Q107" s="35">
        <v>10000</v>
      </c>
    </row>
    <row r="108" spans="1:17" s="6" customFormat="1" ht="25.5" customHeight="1">
      <c r="A108" s="208">
        <v>32394</v>
      </c>
      <c r="B108" s="209"/>
      <c r="C108" s="205" t="s">
        <v>145</v>
      </c>
      <c r="D108" s="206"/>
      <c r="E108" s="206"/>
      <c r="F108" s="207"/>
      <c r="G108" s="75">
        <v>10055</v>
      </c>
      <c r="H108" s="45">
        <v>12000</v>
      </c>
      <c r="I108" s="35">
        <v>12000</v>
      </c>
      <c r="J108" s="35">
        <v>0</v>
      </c>
      <c r="K108" s="35">
        <v>0</v>
      </c>
      <c r="L108" s="35"/>
      <c r="M108" s="35">
        <v>0</v>
      </c>
      <c r="N108" s="35">
        <v>12000</v>
      </c>
      <c r="O108" s="35">
        <v>0</v>
      </c>
      <c r="P108" s="35">
        <v>12000</v>
      </c>
      <c r="Q108" s="35">
        <v>12000</v>
      </c>
    </row>
    <row r="109" spans="1:17" s="6" customFormat="1" ht="25.5" customHeight="1">
      <c r="A109" s="208">
        <v>32395</v>
      </c>
      <c r="B109" s="209"/>
      <c r="C109" s="208" t="s">
        <v>146</v>
      </c>
      <c r="D109" s="216"/>
      <c r="E109" s="216"/>
      <c r="F109" s="209"/>
      <c r="G109" s="103">
        <v>159796</v>
      </c>
      <c r="H109" s="51">
        <v>80000</v>
      </c>
      <c r="I109" s="35">
        <v>50000</v>
      </c>
      <c r="J109" s="35">
        <v>0</v>
      </c>
      <c r="K109" s="35">
        <v>0</v>
      </c>
      <c r="L109" s="35"/>
      <c r="M109" s="35">
        <v>0</v>
      </c>
      <c r="N109" s="35">
        <v>50000</v>
      </c>
      <c r="O109" s="35">
        <v>0</v>
      </c>
      <c r="P109" s="35">
        <v>50000</v>
      </c>
      <c r="Q109" s="35">
        <v>50000</v>
      </c>
    </row>
    <row r="110" spans="1:17" s="6" customFormat="1" ht="24" customHeight="1">
      <c r="A110" s="208">
        <v>32396</v>
      </c>
      <c r="B110" s="209"/>
      <c r="C110" s="208" t="s">
        <v>147</v>
      </c>
      <c r="D110" s="216"/>
      <c r="E110" s="216"/>
      <c r="F110" s="209"/>
      <c r="G110" s="103">
        <v>7141</v>
      </c>
      <c r="H110" s="51">
        <v>7000</v>
      </c>
      <c r="I110" s="35">
        <v>7000</v>
      </c>
      <c r="J110" s="35">
        <v>0</v>
      </c>
      <c r="K110" s="35">
        <v>0</v>
      </c>
      <c r="L110" s="35"/>
      <c r="M110" s="35">
        <v>0</v>
      </c>
      <c r="N110" s="35">
        <v>7000</v>
      </c>
      <c r="O110" s="35">
        <v>0</v>
      </c>
      <c r="P110" s="35">
        <v>7000</v>
      </c>
      <c r="Q110" s="35">
        <v>7000</v>
      </c>
    </row>
    <row r="111" spans="1:17" s="6" customFormat="1" ht="24" customHeight="1">
      <c r="A111" s="208">
        <v>32399</v>
      </c>
      <c r="B111" s="209"/>
      <c r="C111" s="208" t="s">
        <v>148</v>
      </c>
      <c r="D111" s="216"/>
      <c r="E111" s="216"/>
      <c r="F111" s="209"/>
      <c r="G111" s="103">
        <v>3447</v>
      </c>
      <c r="H111" s="51">
        <v>15000</v>
      </c>
      <c r="I111" s="35">
        <v>15000</v>
      </c>
      <c r="J111" s="35">
        <v>0</v>
      </c>
      <c r="K111" s="35">
        <v>0</v>
      </c>
      <c r="L111" s="35"/>
      <c r="M111" s="35">
        <v>0</v>
      </c>
      <c r="N111" s="35">
        <v>15000</v>
      </c>
      <c r="O111" s="35">
        <v>0</v>
      </c>
      <c r="P111" s="35">
        <v>15000</v>
      </c>
      <c r="Q111" s="35">
        <v>15000</v>
      </c>
    </row>
    <row r="112" spans="1:17" s="4" customFormat="1" ht="25.5" customHeight="1">
      <c r="A112" s="213">
        <v>324</v>
      </c>
      <c r="B112" s="215"/>
      <c r="C112" s="202" t="s">
        <v>181</v>
      </c>
      <c r="D112" s="203"/>
      <c r="E112" s="203"/>
      <c r="F112" s="204"/>
      <c r="G112" s="102">
        <f>SUM(G113)</f>
        <v>0</v>
      </c>
      <c r="H112" s="55">
        <f>SUM(H113)</f>
        <v>0</v>
      </c>
      <c r="I112" s="55">
        <f aca="true" t="shared" si="31" ref="I112:Q113">SUM(I113)</f>
        <v>0</v>
      </c>
      <c r="J112" s="55">
        <f t="shared" si="31"/>
        <v>0</v>
      </c>
      <c r="K112" s="55">
        <f t="shared" si="31"/>
        <v>0</v>
      </c>
      <c r="L112" s="55">
        <f t="shared" si="31"/>
        <v>0</v>
      </c>
      <c r="M112" s="55">
        <f t="shared" si="31"/>
        <v>0</v>
      </c>
      <c r="N112" s="55">
        <f t="shared" si="31"/>
        <v>0</v>
      </c>
      <c r="O112" s="55">
        <f t="shared" si="31"/>
        <v>0</v>
      </c>
      <c r="P112" s="55">
        <f t="shared" si="31"/>
        <v>0</v>
      </c>
      <c r="Q112" s="55">
        <f t="shared" si="31"/>
        <v>0</v>
      </c>
    </row>
    <row r="113" spans="1:17" s="4" customFormat="1" ht="26.25" customHeight="1">
      <c r="A113" s="213">
        <v>3241</v>
      </c>
      <c r="B113" s="215"/>
      <c r="C113" s="202" t="s">
        <v>181</v>
      </c>
      <c r="D113" s="203"/>
      <c r="E113" s="203"/>
      <c r="F113" s="204"/>
      <c r="G113" s="102">
        <f>SUM(G114)</f>
        <v>0</v>
      </c>
      <c r="H113" s="55">
        <f>SUM(H114)</f>
        <v>0</v>
      </c>
      <c r="I113" s="55">
        <f t="shared" si="31"/>
        <v>0</v>
      </c>
      <c r="J113" s="55">
        <f t="shared" si="31"/>
        <v>0</v>
      </c>
      <c r="K113" s="55">
        <f t="shared" si="31"/>
        <v>0</v>
      </c>
      <c r="L113" s="55">
        <f t="shared" si="31"/>
        <v>0</v>
      </c>
      <c r="M113" s="55">
        <f t="shared" si="31"/>
        <v>0</v>
      </c>
      <c r="N113" s="55">
        <f t="shared" si="31"/>
        <v>0</v>
      </c>
      <c r="O113" s="55">
        <f t="shared" si="31"/>
        <v>0</v>
      </c>
      <c r="P113" s="55">
        <f t="shared" si="31"/>
        <v>0</v>
      </c>
      <c r="Q113" s="55">
        <f t="shared" si="31"/>
        <v>0</v>
      </c>
    </row>
    <row r="114" spans="1:17" s="6" customFormat="1" ht="12.75">
      <c r="A114" s="208">
        <v>32412</v>
      </c>
      <c r="B114" s="209"/>
      <c r="C114" s="208" t="s">
        <v>182</v>
      </c>
      <c r="D114" s="216"/>
      <c r="E114" s="216"/>
      <c r="F114" s="209"/>
      <c r="G114" s="103">
        <v>0</v>
      </c>
      <c r="H114" s="51">
        <v>0</v>
      </c>
      <c r="I114" s="35">
        <v>0</v>
      </c>
      <c r="J114" s="35">
        <v>0</v>
      </c>
      <c r="K114" s="35">
        <v>0</v>
      </c>
      <c r="L114" s="35"/>
      <c r="M114" s="35">
        <v>0</v>
      </c>
      <c r="N114" s="35">
        <v>0</v>
      </c>
      <c r="O114" s="35">
        <v>0</v>
      </c>
      <c r="P114" s="35">
        <v>0</v>
      </c>
      <c r="Q114" s="35">
        <v>0</v>
      </c>
    </row>
    <row r="115" spans="1:17" s="9" customFormat="1" ht="27.75" customHeight="1">
      <c r="A115" s="184">
        <v>329</v>
      </c>
      <c r="B115" s="184"/>
      <c r="C115" s="237" t="s">
        <v>68</v>
      </c>
      <c r="D115" s="238"/>
      <c r="E115" s="238"/>
      <c r="F115" s="239"/>
      <c r="G115" s="106">
        <f>SUM(G116+G118+G122+G124+G126+G130+G132)</f>
        <v>315543</v>
      </c>
      <c r="H115" s="54">
        <f>SUM(H116+H118+H122+H124+H126+H132+H130)</f>
        <v>255348</v>
      </c>
      <c r="I115" s="54">
        <f>SUM(I116+I118+I122+I124+I126+I132+I130)</f>
        <v>257500</v>
      </c>
      <c r="J115" s="54">
        <f>SUM(J116+J118+J122+J124+J126+J132+J130)</f>
        <v>67500</v>
      </c>
      <c r="K115" s="54">
        <f aca="true" t="shared" si="32" ref="K115:Q115">SUM(K116+K118+K122+K124+K126+K132+K130)</f>
        <v>0</v>
      </c>
      <c r="L115" s="54">
        <f t="shared" si="32"/>
        <v>0</v>
      </c>
      <c r="M115" s="54">
        <f t="shared" si="32"/>
        <v>0</v>
      </c>
      <c r="N115" s="54">
        <f t="shared" si="32"/>
        <v>190000</v>
      </c>
      <c r="O115" s="54">
        <f t="shared" si="32"/>
        <v>0</v>
      </c>
      <c r="P115" s="54">
        <f t="shared" si="32"/>
        <v>309500</v>
      </c>
      <c r="Q115" s="54">
        <f t="shared" si="32"/>
        <v>314000</v>
      </c>
    </row>
    <row r="116" spans="1:17" s="4" customFormat="1" ht="41.25" customHeight="1">
      <c r="A116" s="175">
        <v>3291</v>
      </c>
      <c r="B116" s="175"/>
      <c r="C116" s="173" t="s">
        <v>149</v>
      </c>
      <c r="D116" s="173"/>
      <c r="E116" s="173"/>
      <c r="F116" s="173"/>
      <c r="G116" s="71">
        <f>SUM(G117)</f>
        <v>58759</v>
      </c>
      <c r="H116" s="44">
        <f>SUM(H117)</f>
        <v>67500</v>
      </c>
      <c r="I116" s="44">
        <f aca="true" t="shared" si="33" ref="I116:O116">SUM(I117)</f>
        <v>67500</v>
      </c>
      <c r="J116" s="44">
        <f t="shared" si="33"/>
        <v>67500</v>
      </c>
      <c r="K116" s="44">
        <f t="shared" si="33"/>
        <v>0</v>
      </c>
      <c r="L116" s="44">
        <f t="shared" si="33"/>
        <v>0</v>
      </c>
      <c r="M116" s="44">
        <f t="shared" si="33"/>
        <v>0</v>
      </c>
      <c r="N116" s="44">
        <f t="shared" si="33"/>
        <v>0</v>
      </c>
      <c r="O116" s="44">
        <f t="shared" si="33"/>
        <v>0</v>
      </c>
      <c r="P116" s="33">
        <f>SUM(P117)</f>
        <v>67500</v>
      </c>
      <c r="Q116" s="33">
        <f>SUM(Q117)</f>
        <v>67500</v>
      </c>
    </row>
    <row r="117" spans="1:17" s="6" customFormat="1" ht="28.5" customHeight="1">
      <c r="A117" s="208">
        <v>32911</v>
      </c>
      <c r="B117" s="209"/>
      <c r="C117" s="171" t="s">
        <v>149</v>
      </c>
      <c r="D117" s="171"/>
      <c r="E117" s="171"/>
      <c r="F117" s="171"/>
      <c r="G117" s="74">
        <v>58759</v>
      </c>
      <c r="H117" s="42">
        <v>67500</v>
      </c>
      <c r="I117" s="35">
        <v>67500</v>
      </c>
      <c r="J117" s="35">
        <v>67500</v>
      </c>
      <c r="K117" s="35">
        <v>0</v>
      </c>
      <c r="L117" s="35"/>
      <c r="M117" s="35">
        <v>0</v>
      </c>
      <c r="N117" s="35">
        <v>0</v>
      </c>
      <c r="O117" s="35">
        <v>0</v>
      </c>
      <c r="P117" s="35">
        <v>67500</v>
      </c>
      <c r="Q117" s="35">
        <v>67500</v>
      </c>
    </row>
    <row r="118" spans="1:17" s="4" customFormat="1" ht="18" customHeight="1">
      <c r="A118" s="175">
        <v>3292</v>
      </c>
      <c r="B118" s="175"/>
      <c r="C118" s="175" t="s">
        <v>69</v>
      </c>
      <c r="D118" s="175"/>
      <c r="E118" s="175"/>
      <c r="F118" s="175"/>
      <c r="G118" s="69">
        <f>SUM(G119:G121)</f>
        <v>91960</v>
      </c>
      <c r="H118" s="40">
        <f>SUM(H119:H121)</f>
        <v>99500</v>
      </c>
      <c r="I118" s="40">
        <f aca="true" t="shared" si="34" ref="I118:O118">SUM(I119:I121)</f>
        <v>118000</v>
      </c>
      <c r="J118" s="40">
        <f t="shared" si="34"/>
        <v>0</v>
      </c>
      <c r="K118" s="40">
        <f t="shared" si="34"/>
        <v>0</v>
      </c>
      <c r="L118" s="40">
        <f t="shared" si="34"/>
        <v>0</v>
      </c>
      <c r="M118" s="40">
        <f t="shared" si="34"/>
        <v>0</v>
      </c>
      <c r="N118" s="40">
        <f t="shared" si="34"/>
        <v>118000</v>
      </c>
      <c r="O118" s="40">
        <f t="shared" si="34"/>
        <v>0</v>
      </c>
      <c r="P118" s="33">
        <f>SUM(P119:P121)</f>
        <v>130000</v>
      </c>
      <c r="Q118" s="33">
        <f>SUM(Q119:Q121)</f>
        <v>140000</v>
      </c>
    </row>
    <row r="119" spans="1:17" s="6" customFormat="1" ht="33" customHeight="1">
      <c r="A119" s="208">
        <v>32921</v>
      </c>
      <c r="B119" s="209"/>
      <c r="C119" s="205" t="s">
        <v>150</v>
      </c>
      <c r="D119" s="206"/>
      <c r="E119" s="206"/>
      <c r="F119" s="207"/>
      <c r="G119" s="75">
        <v>35590</v>
      </c>
      <c r="H119" s="45">
        <v>38000</v>
      </c>
      <c r="I119" s="35">
        <v>38000</v>
      </c>
      <c r="J119" s="35">
        <v>0</v>
      </c>
      <c r="K119" s="35">
        <v>0</v>
      </c>
      <c r="L119" s="35"/>
      <c r="M119" s="35">
        <v>0</v>
      </c>
      <c r="N119" s="35">
        <v>38000</v>
      </c>
      <c r="O119" s="35">
        <v>0</v>
      </c>
      <c r="P119" s="35">
        <v>40000</v>
      </c>
      <c r="Q119" s="35">
        <v>40000</v>
      </c>
    </row>
    <row r="120" spans="1:17" s="6" customFormat="1" ht="18" customHeight="1">
      <c r="A120" s="208">
        <v>32922</v>
      </c>
      <c r="B120" s="209"/>
      <c r="C120" s="208" t="s">
        <v>151</v>
      </c>
      <c r="D120" s="216"/>
      <c r="E120" s="216"/>
      <c r="F120" s="209"/>
      <c r="G120" s="103">
        <v>26450</v>
      </c>
      <c r="H120" s="51">
        <v>30000</v>
      </c>
      <c r="I120" s="35">
        <v>50000</v>
      </c>
      <c r="J120" s="35">
        <v>0</v>
      </c>
      <c r="K120" s="35">
        <v>0</v>
      </c>
      <c r="L120" s="35"/>
      <c r="M120" s="35">
        <v>0</v>
      </c>
      <c r="N120" s="35">
        <v>50000</v>
      </c>
      <c r="O120" s="35">
        <v>0</v>
      </c>
      <c r="P120" s="35">
        <v>60000</v>
      </c>
      <c r="Q120" s="35">
        <v>70000</v>
      </c>
    </row>
    <row r="121" spans="1:17" s="6" customFormat="1" ht="18" customHeight="1">
      <c r="A121" s="208">
        <v>32923</v>
      </c>
      <c r="B121" s="209"/>
      <c r="C121" s="208" t="s">
        <v>152</v>
      </c>
      <c r="D121" s="216"/>
      <c r="E121" s="216"/>
      <c r="F121" s="209"/>
      <c r="G121" s="103">
        <v>29920</v>
      </c>
      <c r="H121" s="51">
        <v>31500</v>
      </c>
      <c r="I121" s="35">
        <v>30000</v>
      </c>
      <c r="J121" s="35">
        <v>0</v>
      </c>
      <c r="K121" s="35">
        <v>0</v>
      </c>
      <c r="L121" s="35"/>
      <c r="M121" s="35">
        <v>0</v>
      </c>
      <c r="N121" s="35">
        <v>30000</v>
      </c>
      <c r="O121" s="35">
        <v>0</v>
      </c>
      <c r="P121" s="35">
        <v>30000</v>
      </c>
      <c r="Q121" s="35">
        <v>30000</v>
      </c>
    </row>
    <row r="122" spans="1:17" s="4" customFormat="1" ht="16.5" customHeight="1">
      <c r="A122" s="175">
        <v>3293</v>
      </c>
      <c r="B122" s="175"/>
      <c r="C122" s="175" t="s">
        <v>70</v>
      </c>
      <c r="D122" s="175"/>
      <c r="E122" s="175"/>
      <c r="F122" s="175"/>
      <c r="G122" s="69">
        <f>SUM(G123)</f>
        <v>21850</v>
      </c>
      <c r="H122" s="40">
        <f>SUM(H123)</f>
        <v>20000</v>
      </c>
      <c r="I122" s="40">
        <f aca="true" t="shared" si="35" ref="I122:O122">SUM(I123)</f>
        <v>20000</v>
      </c>
      <c r="J122" s="40">
        <f t="shared" si="35"/>
        <v>0</v>
      </c>
      <c r="K122" s="40">
        <f t="shared" si="35"/>
        <v>0</v>
      </c>
      <c r="L122" s="40">
        <f t="shared" si="35"/>
        <v>0</v>
      </c>
      <c r="M122" s="40">
        <f t="shared" si="35"/>
        <v>0</v>
      </c>
      <c r="N122" s="40">
        <f t="shared" si="35"/>
        <v>20000</v>
      </c>
      <c r="O122" s="40">
        <f t="shared" si="35"/>
        <v>0</v>
      </c>
      <c r="P122" s="33">
        <f>SUM(P123)</f>
        <v>20000</v>
      </c>
      <c r="Q122" s="33">
        <f>SUM(Q123)</f>
        <v>20000</v>
      </c>
    </row>
    <row r="123" spans="1:17" s="6" customFormat="1" ht="28.5" customHeight="1">
      <c r="A123" s="208">
        <v>32931</v>
      </c>
      <c r="B123" s="209"/>
      <c r="C123" s="208" t="s">
        <v>70</v>
      </c>
      <c r="D123" s="216"/>
      <c r="E123" s="216"/>
      <c r="F123" s="209"/>
      <c r="G123" s="103">
        <v>21850</v>
      </c>
      <c r="H123" s="51">
        <v>20000</v>
      </c>
      <c r="I123" s="35">
        <v>20000</v>
      </c>
      <c r="J123" s="35">
        <v>0</v>
      </c>
      <c r="K123" s="35">
        <v>0</v>
      </c>
      <c r="L123" s="35"/>
      <c r="M123" s="35">
        <v>0</v>
      </c>
      <c r="N123" s="35">
        <v>20000</v>
      </c>
      <c r="O123" s="35">
        <v>0</v>
      </c>
      <c r="P123" s="35">
        <v>20000</v>
      </c>
      <c r="Q123" s="35">
        <v>20000</v>
      </c>
    </row>
    <row r="124" spans="1:17" s="4" customFormat="1" ht="24.75" customHeight="1">
      <c r="A124" s="175">
        <v>3294</v>
      </c>
      <c r="B124" s="175"/>
      <c r="C124" s="175" t="s">
        <v>71</v>
      </c>
      <c r="D124" s="175"/>
      <c r="E124" s="175"/>
      <c r="F124" s="175"/>
      <c r="G124" s="69">
        <f>SUM(G125)</f>
        <v>11764</v>
      </c>
      <c r="H124" s="40">
        <f>SUM(H125)</f>
        <v>10000</v>
      </c>
      <c r="I124" s="40">
        <f aca="true" t="shared" si="36" ref="I124:O124">SUM(I125)</f>
        <v>10000</v>
      </c>
      <c r="J124" s="40">
        <f t="shared" si="36"/>
        <v>0</v>
      </c>
      <c r="K124" s="40">
        <f t="shared" si="36"/>
        <v>0</v>
      </c>
      <c r="L124" s="40">
        <f t="shared" si="36"/>
        <v>0</v>
      </c>
      <c r="M124" s="40">
        <f t="shared" si="36"/>
        <v>0</v>
      </c>
      <c r="N124" s="40">
        <f t="shared" si="36"/>
        <v>10000</v>
      </c>
      <c r="O124" s="40">
        <f t="shared" si="36"/>
        <v>0</v>
      </c>
      <c r="P124" s="33">
        <f>SUM(P125)</f>
        <v>10000</v>
      </c>
      <c r="Q124" s="33">
        <f>SUM(Q125)</f>
        <v>10000</v>
      </c>
    </row>
    <row r="125" spans="1:17" s="6" customFormat="1" ht="12.75">
      <c r="A125" s="208">
        <v>32941</v>
      </c>
      <c r="B125" s="209"/>
      <c r="C125" s="208" t="s">
        <v>153</v>
      </c>
      <c r="D125" s="216"/>
      <c r="E125" s="216"/>
      <c r="F125" s="209"/>
      <c r="G125" s="103">
        <v>11764</v>
      </c>
      <c r="H125" s="51">
        <v>10000</v>
      </c>
      <c r="I125" s="35">
        <v>10000</v>
      </c>
      <c r="J125" s="35">
        <v>0</v>
      </c>
      <c r="K125" s="35">
        <v>0</v>
      </c>
      <c r="L125" s="35"/>
      <c r="M125" s="35">
        <v>0</v>
      </c>
      <c r="N125" s="35">
        <v>10000</v>
      </c>
      <c r="O125" s="35">
        <v>0</v>
      </c>
      <c r="P125" s="35">
        <v>10000</v>
      </c>
      <c r="Q125" s="35">
        <v>10000</v>
      </c>
    </row>
    <row r="126" spans="1:17" s="4" customFormat="1" ht="21.75" customHeight="1">
      <c r="A126" s="175">
        <v>3295</v>
      </c>
      <c r="B126" s="175"/>
      <c r="C126" s="175" t="s">
        <v>72</v>
      </c>
      <c r="D126" s="175"/>
      <c r="E126" s="175"/>
      <c r="F126" s="175"/>
      <c r="G126" s="69">
        <f>SUM(G127:G129)</f>
        <v>11755</v>
      </c>
      <c r="H126" s="40">
        <f>SUM(H127:H129)</f>
        <v>10975</v>
      </c>
      <c r="I126" s="40">
        <f aca="true" t="shared" si="37" ref="I126:O126">SUM(I127:I129)</f>
        <v>10000</v>
      </c>
      <c r="J126" s="40">
        <f t="shared" si="37"/>
        <v>0</v>
      </c>
      <c r="K126" s="40">
        <f t="shared" si="37"/>
        <v>0</v>
      </c>
      <c r="L126" s="40">
        <f t="shared" si="37"/>
        <v>0</v>
      </c>
      <c r="M126" s="40">
        <f t="shared" si="37"/>
        <v>0</v>
      </c>
      <c r="N126" s="40">
        <f t="shared" si="37"/>
        <v>10000</v>
      </c>
      <c r="O126" s="40">
        <f t="shared" si="37"/>
        <v>0</v>
      </c>
      <c r="P126" s="33">
        <f>SUM(P127:P129)</f>
        <v>12000</v>
      </c>
      <c r="Q126" s="33">
        <f>SUM(Q127:Q129)</f>
        <v>6500</v>
      </c>
    </row>
    <row r="127" spans="1:17" s="6" customFormat="1" ht="24" customHeight="1">
      <c r="A127" s="216">
        <v>32953</v>
      </c>
      <c r="B127" s="209"/>
      <c r="C127" s="208" t="s">
        <v>154</v>
      </c>
      <c r="D127" s="216"/>
      <c r="E127" s="216"/>
      <c r="F127" s="209"/>
      <c r="G127" s="103">
        <v>647</v>
      </c>
      <c r="H127" s="51">
        <v>3500</v>
      </c>
      <c r="I127" s="35">
        <v>3500</v>
      </c>
      <c r="J127" s="35">
        <v>0</v>
      </c>
      <c r="K127" s="35">
        <v>0</v>
      </c>
      <c r="L127" s="35"/>
      <c r="M127" s="35">
        <v>0</v>
      </c>
      <c r="N127" s="35">
        <v>3500</v>
      </c>
      <c r="O127" s="35">
        <v>0</v>
      </c>
      <c r="P127" s="35">
        <v>0</v>
      </c>
      <c r="Q127" s="35">
        <v>0</v>
      </c>
    </row>
    <row r="128" spans="1:17" s="6" customFormat="1" ht="39.75" customHeight="1">
      <c r="A128" s="216">
        <v>32955</v>
      </c>
      <c r="B128" s="209"/>
      <c r="C128" s="205" t="s">
        <v>155</v>
      </c>
      <c r="D128" s="206"/>
      <c r="E128" s="206"/>
      <c r="F128" s="207"/>
      <c r="G128" s="75">
        <v>10163</v>
      </c>
      <c r="H128" s="45">
        <v>6475</v>
      </c>
      <c r="I128" s="35">
        <v>5500</v>
      </c>
      <c r="J128" s="35">
        <v>0</v>
      </c>
      <c r="K128" s="35">
        <v>0</v>
      </c>
      <c r="L128" s="35"/>
      <c r="M128" s="35">
        <v>0</v>
      </c>
      <c r="N128" s="35">
        <v>5500</v>
      </c>
      <c r="O128" s="35">
        <v>0</v>
      </c>
      <c r="P128" s="35">
        <v>11000</v>
      </c>
      <c r="Q128" s="35">
        <v>5500</v>
      </c>
    </row>
    <row r="129" spans="1:17" s="6" customFormat="1" ht="12.75">
      <c r="A129" s="208">
        <v>32959</v>
      </c>
      <c r="B129" s="209"/>
      <c r="C129" s="208" t="s">
        <v>156</v>
      </c>
      <c r="D129" s="216"/>
      <c r="E129" s="216"/>
      <c r="F129" s="209"/>
      <c r="G129" s="103">
        <v>945</v>
      </c>
      <c r="H129" s="51">
        <v>1000</v>
      </c>
      <c r="I129" s="35">
        <v>1000</v>
      </c>
      <c r="J129" s="35">
        <v>0</v>
      </c>
      <c r="K129" s="35">
        <v>0</v>
      </c>
      <c r="L129" s="35"/>
      <c r="M129" s="35">
        <v>0</v>
      </c>
      <c r="N129" s="35">
        <v>1000</v>
      </c>
      <c r="O129" s="35">
        <v>0</v>
      </c>
      <c r="P129" s="35">
        <v>1000</v>
      </c>
      <c r="Q129" s="35">
        <v>1000</v>
      </c>
    </row>
    <row r="130" spans="1:17" s="4" customFormat="1" ht="12.75">
      <c r="A130" s="213">
        <v>3296</v>
      </c>
      <c r="B130" s="215"/>
      <c r="C130" s="213" t="s">
        <v>222</v>
      </c>
      <c r="D130" s="214"/>
      <c r="E130" s="214"/>
      <c r="F130" s="215"/>
      <c r="G130" s="107">
        <f>SUM(G131)</f>
        <v>30605</v>
      </c>
      <c r="H130" s="55">
        <f>SUM(H131)</f>
        <v>15373</v>
      </c>
      <c r="I130" s="55">
        <f aca="true" t="shared" si="38" ref="I130:Q130">SUM(I131)</f>
        <v>0</v>
      </c>
      <c r="J130" s="55">
        <f t="shared" si="38"/>
        <v>0</v>
      </c>
      <c r="K130" s="55">
        <f t="shared" si="38"/>
        <v>0</v>
      </c>
      <c r="L130" s="55">
        <f t="shared" si="38"/>
        <v>0</v>
      </c>
      <c r="M130" s="55">
        <f t="shared" si="38"/>
        <v>0</v>
      </c>
      <c r="N130" s="55">
        <f t="shared" si="38"/>
        <v>0</v>
      </c>
      <c r="O130" s="55">
        <f t="shared" si="38"/>
        <v>0</v>
      </c>
      <c r="P130" s="55">
        <f t="shared" si="38"/>
        <v>0</v>
      </c>
      <c r="Q130" s="55">
        <f t="shared" si="38"/>
        <v>0</v>
      </c>
    </row>
    <row r="131" spans="1:17" s="6" customFormat="1" ht="12.75">
      <c r="A131" s="208">
        <v>32961</v>
      </c>
      <c r="B131" s="209"/>
      <c r="C131" s="208" t="s">
        <v>222</v>
      </c>
      <c r="D131" s="216"/>
      <c r="E131" s="216"/>
      <c r="F131" s="209"/>
      <c r="G131" s="103">
        <v>30605</v>
      </c>
      <c r="H131" s="51">
        <v>15373</v>
      </c>
      <c r="I131" s="81">
        <v>0</v>
      </c>
      <c r="J131" s="81">
        <v>0</v>
      </c>
      <c r="K131" s="81">
        <v>0</v>
      </c>
      <c r="L131" s="81"/>
      <c r="M131" s="81">
        <v>0</v>
      </c>
      <c r="N131" s="81">
        <v>0</v>
      </c>
      <c r="O131" s="81">
        <v>0</v>
      </c>
      <c r="P131" s="35">
        <v>0</v>
      </c>
      <c r="Q131" s="35">
        <v>0</v>
      </c>
    </row>
    <row r="132" spans="1:17" s="4" customFormat="1" ht="26.25" customHeight="1">
      <c r="A132" s="175">
        <v>3299</v>
      </c>
      <c r="B132" s="175"/>
      <c r="C132" s="202" t="s">
        <v>68</v>
      </c>
      <c r="D132" s="203"/>
      <c r="E132" s="203"/>
      <c r="F132" s="204"/>
      <c r="G132" s="102">
        <f>SUM(G133)</f>
        <v>88850</v>
      </c>
      <c r="H132" s="50">
        <f>SUM(H133)</f>
        <v>32000</v>
      </c>
      <c r="I132" s="50">
        <f aca="true" t="shared" si="39" ref="I132:O132">SUM(I133)</f>
        <v>32000</v>
      </c>
      <c r="J132" s="50">
        <f t="shared" si="39"/>
        <v>0</v>
      </c>
      <c r="K132" s="50">
        <f t="shared" si="39"/>
        <v>0</v>
      </c>
      <c r="L132" s="50">
        <f t="shared" si="39"/>
        <v>0</v>
      </c>
      <c r="M132" s="50">
        <f t="shared" si="39"/>
        <v>0</v>
      </c>
      <c r="N132" s="50">
        <f t="shared" si="39"/>
        <v>32000</v>
      </c>
      <c r="O132" s="50">
        <f t="shared" si="39"/>
        <v>0</v>
      </c>
      <c r="P132" s="33">
        <f>SUM(P133)</f>
        <v>70000</v>
      </c>
      <c r="Q132" s="33">
        <f>SUM(Q133)</f>
        <v>70000</v>
      </c>
    </row>
    <row r="133" spans="1:17" s="6" customFormat="1" ht="26.25" customHeight="1">
      <c r="A133" s="208">
        <v>32999</v>
      </c>
      <c r="B133" s="209"/>
      <c r="C133" s="205" t="s">
        <v>68</v>
      </c>
      <c r="D133" s="206"/>
      <c r="E133" s="206"/>
      <c r="F133" s="207"/>
      <c r="G133" s="75">
        <v>88850</v>
      </c>
      <c r="H133" s="45">
        <v>32000</v>
      </c>
      <c r="I133" s="35">
        <v>32000</v>
      </c>
      <c r="J133" s="35">
        <v>0</v>
      </c>
      <c r="K133" s="35">
        <v>0</v>
      </c>
      <c r="L133" s="35"/>
      <c r="M133" s="35">
        <v>0</v>
      </c>
      <c r="N133" s="35">
        <v>32000</v>
      </c>
      <c r="O133" s="35">
        <v>0</v>
      </c>
      <c r="P133" s="35">
        <v>70000</v>
      </c>
      <c r="Q133" s="35">
        <v>70000</v>
      </c>
    </row>
    <row r="134" spans="1:17" s="4" customFormat="1" ht="18" customHeight="1">
      <c r="A134" s="175">
        <v>34</v>
      </c>
      <c r="B134" s="175"/>
      <c r="C134" s="175" t="s">
        <v>73</v>
      </c>
      <c r="D134" s="175"/>
      <c r="E134" s="175"/>
      <c r="F134" s="175"/>
      <c r="G134" s="69">
        <f>SUM(G135+G138)</f>
        <v>104387</v>
      </c>
      <c r="H134" s="40">
        <f>SUM(H135+H138)</f>
        <v>85950</v>
      </c>
      <c r="I134" s="40">
        <f aca="true" t="shared" si="40" ref="I134:Q134">SUM(I135+I138)</f>
        <v>64980</v>
      </c>
      <c r="J134" s="40">
        <f t="shared" si="40"/>
        <v>0</v>
      </c>
      <c r="K134" s="40">
        <f t="shared" si="40"/>
        <v>0</v>
      </c>
      <c r="L134" s="40">
        <f t="shared" si="40"/>
        <v>0</v>
      </c>
      <c r="M134" s="40">
        <f t="shared" si="40"/>
        <v>0</v>
      </c>
      <c r="N134" s="40">
        <f t="shared" si="40"/>
        <v>64980</v>
      </c>
      <c r="O134" s="40">
        <f t="shared" si="40"/>
        <v>0</v>
      </c>
      <c r="P134" s="40">
        <f t="shared" si="40"/>
        <v>43300</v>
      </c>
      <c r="Q134" s="40">
        <f t="shared" si="40"/>
        <v>24000</v>
      </c>
    </row>
    <row r="135" spans="1:17" s="9" customFormat="1" ht="30" customHeight="1">
      <c r="A135" s="184">
        <v>342</v>
      </c>
      <c r="B135" s="184"/>
      <c r="C135" s="237" t="s">
        <v>74</v>
      </c>
      <c r="D135" s="238"/>
      <c r="E135" s="238"/>
      <c r="F135" s="239"/>
      <c r="G135" s="106">
        <f>SUM(G136)</f>
        <v>81320</v>
      </c>
      <c r="H135" s="54">
        <f>SUM(H136)</f>
        <v>48760</v>
      </c>
      <c r="I135" s="54">
        <f aca="true" t="shared" si="41" ref="I135:O136">SUM(I136)</f>
        <v>44480</v>
      </c>
      <c r="J135" s="54">
        <f t="shared" si="41"/>
        <v>0</v>
      </c>
      <c r="K135" s="54">
        <f t="shared" si="41"/>
        <v>0</v>
      </c>
      <c r="L135" s="54">
        <f t="shared" si="41"/>
        <v>0</v>
      </c>
      <c r="M135" s="54">
        <f t="shared" si="41"/>
        <v>0</v>
      </c>
      <c r="N135" s="54">
        <f t="shared" si="41"/>
        <v>44480</v>
      </c>
      <c r="O135" s="54">
        <f t="shared" si="41"/>
        <v>0</v>
      </c>
      <c r="P135" s="34">
        <f>SUM(P136)</f>
        <v>20800</v>
      </c>
      <c r="Q135" s="34">
        <f>SUM(Q136)</f>
        <v>1500</v>
      </c>
    </row>
    <row r="136" spans="1:17" s="4" customFormat="1" ht="52.5" customHeight="1">
      <c r="A136" s="175">
        <v>3423</v>
      </c>
      <c r="B136" s="175"/>
      <c r="C136" s="173" t="s">
        <v>75</v>
      </c>
      <c r="D136" s="173"/>
      <c r="E136" s="173"/>
      <c r="F136" s="173"/>
      <c r="G136" s="71">
        <f>SUM(G137)</f>
        <v>81320</v>
      </c>
      <c r="H136" s="44">
        <f>SUM(H137)</f>
        <v>48760</v>
      </c>
      <c r="I136" s="44">
        <f t="shared" si="41"/>
        <v>44480</v>
      </c>
      <c r="J136" s="44">
        <f t="shared" si="41"/>
        <v>0</v>
      </c>
      <c r="K136" s="44">
        <f t="shared" si="41"/>
        <v>0</v>
      </c>
      <c r="L136" s="44">
        <f t="shared" si="41"/>
        <v>0</v>
      </c>
      <c r="M136" s="44">
        <f t="shared" si="41"/>
        <v>0</v>
      </c>
      <c r="N136" s="44">
        <f t="shared" si="41"/>
        <v>44480</v>
      </c>
      <c r="O136" s="44">
        <f t="shared" si="41"/>
        <v>0</v>
      </c>
      <c r="P136" s="33">
        <f>SUM(P137)</f>
        <v>20800</v>
      </c>
      <c r="Q136" s="33">
        <f>SUM(Q137)</f>
        <v>1500</v>
      </c>
    </row>
    <row r="137" spans="1:17" s="6" customFormat="1" ht="39" customHeight="1">
      <c r="A137" s="208">
        <v>34233</v>
      </c>
      <c r="B137" s="209"/>
      <c r="C137" s="171" t="s">
        <v>157</v>
      </c>
      <c r="D137" s="171"/>
      <c r="E137" s="171"/>
      <c r="F137" s="171"/>
      <c r="G137" s="74">
        <v>81320</v>
      </c>
      <c r="H137" s="42">
        <v>48760</v>
      </c>
      <c r="I137" s="35">
        <v>44480</v>
      </c>
      <c r="J137" s="35">
        <v>0</v>
      </c>
      <c r="K137" s="35">
        <v>0</v>
      </c>
      <c r="L137" s="35"/>
      <c r="M137" s="35">
        <v>0</v>
      </c>
      <c r="N137" s="35">
        <v>44480</v>
      </c>
      <c r="O137" s="35">
        <v>0</v>
      </c>
      <c r="P137" s="35">
        <v>20800</v>
      </c>
      <c r="Q137" s="35">
        <v>1500</v>
      </c>
    </row>
    <row r="138" spans="1:17" s="4" customFormat="1" ht="12.75">
      <c r="A138" s="175">
        <v>343</v>
      </c>
      <c r="B138" s="175"/>
      <c r="C138" s="175" t="s">
        <v>76</v>
      </c>
      <c r="D138" s="175"/>
      <c r="E138" s="175"/>
      <c r="F138" s="175"/>
      <c r="G138" s="69">
        <f>SUM(G139+G142+G147)</f>
        <v>23067</v>
      </c>
      <c r="H138" s="40">
        <f>SUM(H139+H147+H142)</f>
        <v>37190</v>
      </c>
      <c r="I138" s="40">
        <f aca="true" t="shared" si="42" ref="I138:Q138">SUM(I139+I147+I142)</f>
        <v>20500</v>
      </c>
      <c r="J138" s="40">
        <f t="shared" si="42"/>
        <v>0</v>
      </c>
      <c r="K138" s="40">
        <f t="shared" si="42"/>
        <v>0</v>
      </c>
      <c r="L138" s="40">
        <f t="shared" si="42"/>
        <v>0</v>
      </c>
      <c r="M138" s="40">
        <f t="shared" si="42"/>
        <v>0</v>
      </c>
      <c r="N138" s="40">
        <f t="shared" si="42"/>
        <v>20500</v>
      </c>
      <c r="O138" s="40">
        <f t="shared" si="42"/>
        <v>0</v>
      </c>
      <c r="P138" s="40">
        <f>SUM(P139+P147+P142)</f>
        <v>22500</v>
      </c>
      <c r="Q138" s="40">
        <f t="shared" si="42"/>
        <v>22500</v>
      </c>
    </row>
    <row r="139" spans="1:17" s="4" customFormat="1" ht="24.75" customHeight="1">
      <c r="A139" s="175">
        <v>3431</v>
      </c>
      <c r="B139" s="175"/>
      <c r="C139" s="202" t="s">
        <v>88</v>
      </c>
      <c r="D139" s="203"/>
      <c r="E139" s="203"/>
      <c r="F139" s="204"/>
      <c r="G139" s="102">
        <f>SUM(G140:G141)</f>
        <v>18298</v>
      </c>
      <c r="H139" s="50">
        <f>SUM(H140:H141)</f>
        <v>18500</v>
      </c>
      <c r="I139" s="50">
        <f aca="true" t="shared" si="43" ref="I139:O139">SUM(I140:I141)</f>
        <v>18500</v>
      </c>
      <c r="J139" s="50">
        <f t="shared" si="43"/>
        <v>0</v>
      </c>
      <c r="K139" s="50">
        <f t="shared" si="43"/>
        <v>0</v>
      </c>
      <c r="L139" s="50">
        <f t="shared" si="43"/>
        <v>0</v>
      </c>
      <c r="M139" s="50">
        <f t="shared" si="43"/>
        <v>0</v>
      </c>
      <c r="N139" s="50">
        <f t="shared" si="43"/>
        <v>18500</v>
      </c>
      <c r="O139" s="50">
        <f t="shared" si="43"/>
        <v>0</v>
      </c>
      <c r="P139" s="33">
        <f>SUM(P140:P141)</f>
        <v>20500</v>
      </c>
      <c r="Q139" s="33">
        <f>SUM(Q140:Q141)</f>
        <v>20500</v>
      </c>
    </row>
    <row r="140" spans="1:17" s="6" customFormat="1" ht="24.75" customHeight="1">
      <c r="A140" s="208">
        <v>34311</v>
      </c>
      <c r="B140" s="209"/>
      <c r="C140" s="205" t="s">
        <v>158</v>
      </c>
      <c r="D140" s="206"/>
      <c r="E140" s="206"/>
      <c r="F140" s="207"/>
      <c r="G140" s="75">
        <v>0</v>
      </c>
      <c r="H140" s="45">
        <v>500</v>
      </c>
      <c r="I140" s="35">
        <v>500</v>
      </c>
      <c r="J140" s="35">
        <v>0</v>
      </c>
      <c r="K140" s="35">
        <v>0</v>
      </c>
      <c r="L140" s="35"/>
      <c r="M140" s="35">
        <v>0</v>
      </c>
      <c r="N140" s="35">
        <v>500</v>
      </c>
      <c r="O140" s="35">
        <v>0</v>
      </c>
      <c r="P140" s="35">
        <v>500</v>
      </c>
      <c r="Q140" s="35">
        <v>500</v>
      </c>
    </row>
    <row r="141" spans="1:17" s="6" customFormat="1" ht="24.75" customHeight="1">
      <c r="A141" s="208">
        <v>34312</v>
      </c>
      <c r="B141" s="209"/>
      <c r="C141" s="205" t="s">
        <v>159</v>
      </c>
      <c r="D141" s="206"/>
      <c r="E141" s="206"/>
      <c r="F141" s="207"/>
      <c r="G141" s="75">
        <v>18298</v>
      </c>
      <c r="H141" s="45">
        <v>18000</v>
      </c>
      <c r="I141" s="35">
        <v>18000</v>
      </c>
      <c r="J141" s="35">
        <v>0</v>
      </c>
      <c r="K141" s="35">
        <v>0</v>
      </c>
      <c r="L141" s="35"/>
      <c r="M141" s="35">
        <v>0</v>
      </c>
      <c r="N141" s="35">
        <v>18000</v>
      </c>
      <c r="O141" s="35">
        <v>0</v>
      </c>
      <c r="P141" s="35">
        <v>20000</v>
      </c>
      <c r="Q141" s="35">
        <v>20000</v>
      </c>
    </row>
    <row r="142" spans="1:17" s="4" customFormat="1" ht="24.75" customHeight="1">
      <c r="A142" s="213">
        <v>3433</v>
      </c>
      <c r="B142" s="215"/>
      <c r="C142" s="202" t="s">
        <v>191</v>
      </c>
      <c r="D142" s="203"/>
      <c r="E142" s="203"/>
      <c r="F142" s="204"/>
      <c r="G142" s="102">
        <f>SUM(G143:G146)</f>
        <v>80</v>
      </c>
      <c r="H142" s="50">
        <f>SUM(H143:H146)</f>
        <v>16690</v>
      </c>
      <c r="I142" s="50">
        <f aca="true" t="shared" si="44" ref="I142:Q142">SUM(I143:I146)</f>
        <v>0</v>
      </c>
      <c r="J142" s="50">
        <f t="shared" si="44"/>
        <v>0</v>
      </c>
      <c r="K142" s="50">
        <f t="shared" si="44"/>
        <v>0</v>
      </c>
      <c r="L142" s="50">
        <f t="shared" si="44"/>
        <v>0</v>
      </c>
      <c r="M142" s="50">
        <f t="shared" si="44"/>
        <v>0</v>
      </c>
      <c r="N142" s="50">
        <f t="shared" si="44"/>
        <v>0</v>
      </c>
      <c r="O142" s="50">
        <f t="shared" si="44"/>
        <v>0</v>
      </c>
      <c r="P142" s="50">
        <f t="shared" si="44"/>
        <v>0</v>
      </c>
      <c r="Q142" s="50">
        <f t="shared" si="44"/>
        <v>0</v>
      </c>
    </row>
    <row r="143" spans="1:17" s="6" customFormat="1" ht="24.75" customHeight="1">
      <c r="A143" s="208">
        <v>34331</v>
      </c>
      <c r="B143" s="209"/>
      <c r="C143" s="205" t="s">
        <v>244</v>
      </c>
      <c r="D143" s="206"/>
      <c r="E143" s="206"/>
      <c r="F143" s="207"/>
      <c r="G143" s="75">
        <v>43</v>
      </c>
      <c r="H143" s="45">
        <v>1580</v>
      </c>
      <c r="I143" s="45">
        <v>0</v>
      </c>
      <c r="J143" s="45">
        <v>0</v>
      </c>
      <c r="K143" s="45">
        <v>0</v>
      </c>
      <c r="L143" s="45"/>
      <c r="M143" s="45">
        <v>0</v>
      </c>
      <c r="N143" s="45">
        <v>0</v>
      </c>
      <c r="O143" s="45">
        <v>0</v>
      </c>
      <c r="P143" s="45">
        <v>0</v>
      </c>
      <c r="Q143" s="45">
        <v>0</v>
      </c>
    </row>
    <row r="144" spans="1:17" s="6" customFormat="1" ht="24.75" customHeight="1">
      <c r="A144" s="208">
        <v>34332</v>
      </c>
      <c r="B144" s="209"/>
      <c r="C144" s="205" t="s">
        <v>245</v>
      </c>
      <c r="D144" s="206"/>
      <c r="E144" s="206"/>
      <c r="F144" s="207"/>
      <c r="G144" s="75">
        <v>0</v>
      </c>
      <c r="H144" s="45">
        <v>5825</v>
      </c>
      <c r="I144" s="45">
        <v>0</v>
      </c>
      <c r="J144" s="45">
        <v>0</v>
      </c>
      <c r="K144" s="45">
        <v>0</v>
      </c>
      <c r="L144" s="45"/>
      <c r="M144" s="45">
        <v>0</v>
      </c>
      <c r="N144" s="45">
        <v>0</v>
      </c>
      <c r="O144" s="45">
        <v>0</v>
      </c>
      <c r="P144" s="45">
        <v>0</v>
      </c>
      <c r="Q144" s="45">
        <v>0</v>
      </c>
    </row>
    <row r="145" spans="1:17" s="6" customFormat="1" ht="24.75" customHeight="1">
      <c r="A145" s="208">
        <v>34333</v>
      </c>
      <c r="B145" s="209"/>
      <c r="C145" s="205" t="s">
        <v>192</v>
      </c>
      <c r="D145" s="206"/>
      <c r="E145" s="206"/>
      <c r="F145" s="207"/>
      <c r="G145" s="75">
        <v>0</v>
      </c>
      <c r="H145" s="45">
        <v>0</v>
      </c>
      <c r="I145" s="45">
        <v>0</v>
      </c>
      <c r="J145" s="45">
        <v>0</v>
      </c>
      <c r="K145" s="45">
        <v>0</v>
      </c>
      <c r="L145" s="45"/>
      <c r="M145" s="45">
        <v>0</v>
      </c>
      <c r="N145" s="45">
        <v>0</v>
      </c>
      <c r="O145" s="45">
        <v>0</v>
      </c>
      <c r="P145" s="45">
        <v>0</v>
      </c>
      <c r="Q145" s="45">
        <v>0</v>
      </c>
    </row>
    <row r="146" spans="1:17" s="6" customFormat="1" ht="24.75" customHeight="1">
      <c r="A146" s="208">
        <v>34339</v>
      </c>
      <c r="B146" s="209"/>
      <c r="C146" s="205" t="s">
        <v>246</v>
      </c>
      <c r="D146" s="206"/>
      <c r="E146" s="206"/>
      <c r="F146" s="207"/>
      <c r="G146" s="75">
        <v>37</v>
      </c>
      <c r="H146" s="45">
        <v>9285</v>
      </c>
      <c r="I146" s="81">
        <v>0</v>
      </c>
      <c r="J146" s="81">
        <v>0</v>
      </c>
      <c r="K146" s="81">
        <v>0</v>
      </c>
      <c r="L146" s="81"/>
      <c r="M146" s="81">
        <v>0</v>
      </c>
      <c r="N146" s="81">
        <v>0</v>
      </c>
      <c r="O146" s="81">
        <v>0</v>
      </c>
      <c r="P146" s="35">
        <v>0</v>
      </c>
      <c r="Q146" s="35">
        <v>0</v>
      </c>
    </row>
    <row r="147" spans="1:17" s="4" customFormat="1" ht="26.25" customHeight="1">
      <c r="A147" s="175">
        <v>3434</v>
      </c>
      <c r="B147" s="175"/>
      <c r="C147" s="202" t="s">
        <v>77</v>
      </c>
      <c r="D147" s="203"/>
      <c r="E147" s="203"/>
      <c r="F147" s="204"/>
      <c r="G147" s="102">
        <f>SUM(G148)</f>
        <v>4689</v>
      </c>
      <c r="H147" s="50">
        <f>SUM(H148)</f>
        <v>2000</v>
      </c>
      <c r="I147" s="50">
        <f aca="true" t="shared" si="45" ref="I147:O147">SUM(I148)</f>
        <v>2000</v>
      </c>
      <c r="J147" s="50">
        <f t="shared" si="45"/>
        <v>0</v>
      </c>
      <c r="K147" s="50">
        <f t="shared" si="45"/>
        <v>0</v>
      </c>
      <c r="L147" s="50">
        <f t="shared" si="45"/>
        <v>0</v>
      </c>
      <c r="M147" s="50">
        <f t="shared" si="45"/>
        <v>0</v>
      </c>
      <c r="N147" s="50">
        <f t="shared" si="45"/>
        <v>2000</v>
      </c>
      <c r="O147" s="50">
        <f t="shared" si="45"/>
        <v>0</v>
      </c>
      <c r="P147" s="33">
        <f>SUM(P148)</f>
        <v>2000</v>
      </c>
      <c r="Q147" s="33">
        <f>SUM(Q148)</f>
        <v>2000</v>
      </c>
    </row>
    <row r="148" spans="1:17" s="6" customFormat="1" ht="26.25" customHeight="1">
      <c r="A148" s="208">
        <v>34349</v>
      </c>
      <c r="B148" s="209"/>
      <c r="C148" s="205" t="s">
        <v>77</v>
      </c>
      <c r="D148" s="206"/>
      <c r="E148" s="206"/>
      <c r="F148" s="207"/>
      <c r="G148" s="75">
        <v>4689</v>
      </c>
      <c r="H148" s="45">
        <v>2000</v>
      </c>
      <c r="I148" s="35">
        <v>2000</v>
      </c>
      <c r="J148" s="35">
        <v>0</v>
      </c>
      <c r="K148" s="35">
        <v>0</v>
      </c>
      <c r="L148" s="35"/>
      <c r="M148" s="35">
        <v>0</v>
      </c>
      <c r="N148" s="35">
        <v>2000</v>
      </c>
      <c r="O148" s="35">
        <v>0</v>
      </c>
      <c r="P148" s="35">
        <v>2000</v>
      </c>
      <c r="Q148" s="35">
        <v>2000</v>
      </c>
    </row>
    <row r="149" spans="1:17" s="4" customFormat="1" ht="26.25" customHeight="1">
      <c r="A149" s="213">
        <v>36</v>
      </c>
      <c r="B149" s="215"/>
      <c r="C149" s="202" t="s">
        <v>223</v>
      </c>
      <c r="D149" s="203"/>
      <c r="E149" s="203"/>
      <c r="F149" s="204"/>
      <c r="G149" s="102">
        <f aca="true" t="shared" si="46" ref="G149:H151">SUM(G150)</f>
        <v>135602</v>
      </c>
      <c r="H149" s="50">
        <f t="shared" si="46"/>
        <v>18200</v>
      </c>
      <c r="I149" s="50">
        <f aca="true" t="shared" si="47" ref="I149:Q149">SUM(I150)</f>
        <v>0</v>
      </c>
      <c r="J149" s="50">
        <f t="shared" si="47"/>
        <v>0</v>
      </c>
      <c r="K149" s="50">
        <f t="shared" si="47"/>
        <v>0</v>
      </c>
      <c r="L149" s="50">
        <f t="shared" si="47"/>
        <v>0</v>
      </c>
      <c r="M149" s="50">
        <f t="shared" si="47"/>
        <v>0</v>
      </c>
      <c r="N149" s="50">
        <f t="shared" si="47"/>
        <v>0</v>
      </c>
      <c r="O149" s="50">
        <f t="shared" si="47"/>
        <v>0</v>
      </c>
      <c r="P149" s="50">
        <f t="shared" si="47"/>
        <v>0</v>
      </c>
      <c r="Q149" s="50">
        <f t="shared" si="47"/>
        <v>0</v>
      </c>
    </row>
    <row r="150" spans="1:17" s="4" customFormat="1" ht="26.25" customHeight="1">
      <c r="A150" s="213">
        <v>369</v>
      </c>
      <c r="B150" s="215"/>
      <c r="C150" s="202" t="s">
        <v>227</v>
      </c>
      <c r="D150" s="203"/>
      <c r="E150" s="203"/>
      <c r="F150" s="204"/>
      <c r="G150" s="102">
        <f t="shared" si="46"/>
        <v>135602</v>
      </c>
      <c r="H150" s="50">
        <f t="shared" si="46"/>
        <v>18200</v>
      </c>
      <c r="I150" s="50">
        <f aca="true" t="shared" si="48" ref="I150:Q150">SUM(I151)</f>
        <v>0</v>
      </c>
      <c r="J150" s="50">
        <f t="shared" si="48"/>
        <v>0</v>
      </c>
      <c r="K150" s="50">
        <f t="shared" si="48"/>
        <v>0</v>
      </c>
      <c r="L150" s="50">
        <f t="shared" si="48"/>
        <v>0</v>
      </c>
      <c r="M150" s="50">
        <f t="shared" si="48"/>
        <v>0</v>
      </c>
      <c r="N150" s="50">
        <f t="shared" si="48"/>
        <v>0</v>
      </c>
      <c r="O150" s="50">
        <f t="shared" si="48"/>
        <v>0</v>
      </c>
      <c r="P150" s="50">
        <f t="shared" si="48"/>
        <v>0</v>
      </c>
      <c r="Q150" s="50">
        <f t="shared" si="48"/>
        <v>0</v>
      </c>
    </row>
    <row r="151" spans="1:17" s="4" customFormat="1" ht="35.25" customHeight="1">
      <c r="A151" s="213">
        <v>3691</v>
      </c>
      <c r="B151" s="215"/>
      <c r="C151" s="202" t="s">
        <v>224</v>
      </c>
      <c r="D151" s="203"/>
      <c r="E151" s="203"/>
      <c r="F151" s="204"/>
      <c r="G151" s="102">
        <f t="shared" si="46"/>
        <v>135602</v>
      </c>
      <c r="H151" s="50">
        <f t="shared" si="46"/>
        <v>18200</v>
      </c>
      <c r="I151" s="50">
        <f aca="true" t="shared" si="49" ref="I151:Q151">SUM(I152)</f>
        <v>0</v>
      </c>
      <c r="J151" s="50">
        <f t="shared" si="49"/>
        <v>0</v>
      </c>
      <c r="K151" s="50">
        <f t="shared" si="49"/>
        <v>0</v>
      </c>
      <c r="L151" s="50">
        <f t="shared" si="49"/>
        <v>0</v>
      </c>
      <c r="M151" s="50">
        <f t="shared" si="49"/>
        <v>0</v>
      </c>
      <c r="N151" s="50">
        <f t="shared" si="49"/>
        <v>0</v>
      </c>
      <c r="O151" s="50">
        <f t="shared" si="49"/>
        <v>0</v>
      </c>
      <c r="P151" s="50">
        <f t="shared" si="49"/>
        <v>0</v>
      </c>
      <c r="Q151" s="50">
        <f t="shared" si="49"/>
        <v>0</v>
      </c>
    </row>
    <row r="152" spans="1:17" s="6" customFormat="1" ht="26.25" customHeight="1">
      <c r="A152" s="208">
        <v>36911</v>
      </c>
      <c r="B152" s="209"/>
      <c r="C152" s="205" t="s">
        <v>224</v>
      </c>
      <c r="D152" s="206"/>
      <c r="E152" s="206"/>
      <c r="F152" s="207"/>
      <c r="G152" s="75">
        <v>135602</v>
      </c>
      <c r="H152" s="45">
        <v>18200</v>
      </c>
      <c r="I152" s="35">
        <v>0</v>
      </c>
      <c r="J152" s="35">
        <v>0</v>
      </c>
      <c r="K152" s="35">
        <v>0</v>
      </c>
      <c r="L152" s="35"/>
      <c r="M152" s="35">
        <v>0</v>
      </c>
      <c r="N152" s="35">
        <v>0</v>
      </c>
      <c r="O152" s="35">
        <v>0</v>
      </c>
      <c r="P152" s="35">
        <v>0</v>
      </c>
      <c r="Q152" s="35">
        <v>0</v>
      </c>
    </row>
    <row r="153" spans="1:17" s="4" customFormat="1" ht="24.75" customHeight="1">
      <c r="A153" s="222">
        <v>4</v>
      </c>
      <c r="B153" s="223"/>
      <c r="C153" s="240" t="s">
        <v>78</v>
      </c>
      <c r="D153" s="241"/>
      <c r="E153" s="241"/>
      <c r="F153" s="242"/>
      <c r="G153" s="108">
        <f>SUM(G154)</f>
        <v>1945489</v>
      </c>
      <c r="H153" s="47">
        <f>SUM(H154)</f>
        <v>617265</v>
      </c>
      <c r="I153" s="47">
        <f aca="true" t="shared" si="50" ref="I153:O153">SUM(I154)</f>
        <v>384900</v>
      </c>
      <c r="J153" s="47">
        <f t="shared" si="50"/>
        <v>0</v>
      </c>
      <c r="K153" s="47">
        <f t="shared" si="50"/>
        <v>300000</v>
      </c>
      <c r="L153" s="47">
        <f t="shared" si="50"/>
        <v>0</v>
      </c>
      <c r="M153" s="47">
        <f t="shared" si="50"/>
        <v>0</v>
      </c>
      <c r="N153" s="47">
        <f t="shared" si="50"/>
        <v>64900</v>
      </c>
      <c r="O153" s="47">
        <f t="shared" si="50"/>
        <v>20000</v>
      </c>
      <c r="P153" s="23">
        <f>SUM(P154)</f>
        <v>575000</v>
      </c>
      <c r="Q153" s="23">
        <f>SUM(Q154)</f>
        <v>601000</v>
      </c>
    </row>
    <row r="154" spans="1:17" s="4" customFormat="1" ht="26.25" customHeight="1">
      <c r="A154" s="213">
        <v>42</v>
      </c>
      <c r="B154" s="215"/>
      <c r="C154" s="202" t="s">
        <v>79</v>
      </c>
      <c r="D154" s="203"/>
      <c r="E154" s="203"/>
      <c r="F154" s="204"/>
      <c r="G154" s="102">
        <f>SUM(G155+G166)</f>
        <v>1945489</v>
      </c>
      <c r="H154" s="44">
        <f>SUM(H155+H166)</f>
        <v>617265</v>
      </c>
      <c r="I154" s="44">
        <f>SUM(I155+I168)</f>
        <v>384900</v>
      </c>
      <c r="J154" s="44">
        <f aca="true" t="shared" si="51" ref="J154:Q154">SUM(J155+J168)</f>
        <v>0</v>
      </c>
      <c r="K154" s="44">
        <f t="shared" si="51"/>
        <v>300000</v>
      </c>
      <c r="L154" s="44">
        <f t="shared" si="51"/>
        <v>0</v>
      </c>
      <c r="M154" s="44">
        <f t="shared" si="51"/>
        <v>0</v>
      </c>
      <c r="N154" s="44">
        <f t="shared" si="51"/>
        <v>64900</v>
      </c>
      <c r="O154" s="44">
        <f t="shared" si="51"/>
        <v>20000</v>
      </c>
      <c r="P154" s="44">
        <f t="shared" si="51"/>
        <v>575000</v>
      </c>
      <c r="Q154" s="44">
        <f t="shared" si="51"/>
        <v>601000</v>
      </c>
    </row>
    <row r="155" spans="1:17" s="9" customFormat="1" ht="12.75" customHeight="1">
      <c r="A155" s="243">
        <v>422</v>
      </c>
      <c r="B155" s="244"/>
      <c r="C155" s="243" t="s">
        <v>80</v>
      </c>
      <c r="D155" s="245"/>
      <c r="E155" s="245"/>
      <c r="F155" s="244"/>
      <c r="G155" s="109">
        <f>SUM(G156+G159+G161+G164)</f>
        <v>1945489</v>
      </c>
      <c r="H155" s="41">
        <f>SUM(H156+H161+H159+H164)</f>
        <v>315525</v>
      </c>
      <c r="I155" s="41">
        <f>SUM(I156+I161+I159+I164)</f>
        <v>84900</v>
      </c>
      <c r="J155" s="41">
        <f aca="true" t="shared" si="52" ref="J155:Q155">SUM(J156+J161+J159+J164)</f>
        <v>0</v>
      </c>
      <c r="K155" s="41">
        <f t="shared" si="52"/>
        <v>0</v>
      </c>
      <c r="L155" s="41">
        <f t="shared" si="52"/>
        <v>0</v>
      </c>
      <c r="M155" s="41">
        <f t="shared" si="52"/>
        <v>0</v>
      </c>
      <c r="N155" s="41">
        <f t="shared" si="52"/>
        <v>64900</v>
      </c>
      <c r="O155" s="41">
        <f t="shared" si="52"/>
        <v>20000</v>
      </c>
      <c r="P155" s="41">
        <f t="shared" si="52"/>
        <v>275000</v>
      </c>
      <c r="Q155" s="41">
        <f t="shared" si="52"/>
        <v>301000</v>
      </c>
    </row>
    <row r="156" spans="1:17" s="4" customFormat="1" ht="12.75">
      <c r="A156" s="175">
        <v>4221</v>
      </c>
      <c r="B156" s="175"/>
      <c r="C156" s="175" t="s">
        <v>81</v>
      </c>
      <c r="D156" s="175"/>
      <c r="E156" s="175"/>
      <c r="F156" s="175"/>
      <c r="G156" s="69">
        <f>SUM(G157:G158)</f>
        <v>57384</v>
      </c>
      <c r="H156" s="40">
        <f>SUM(H157:H158)</f>
        <v>37332</v>
      </c>
      <c r="I156" s="40">
        <f>SUM(I157:I158)</f>
        <v>12900</v>
      </c>
      <c r="J156" s="40">
        <f aca="true" t="shared" si="53" ref="J156:O156">SUM(J157:J157)</f>
        <v>0</v>
      </c>
      <c r="K156" s="40">
        <f t="shared" si="53"/>
        <v>0</v>
      </c>
      <c r="L156" s="40">
        <f t="shared" si="53"/>
        <v>0</v>
      </c>
      <c r="M156" s="40">
        <f t="shared" si="53"/>
        <v>0</v>
      </c>
      <c r="N156" s="40">
        <f>SUM(N157:N158)</f>
        <v>12900</v>
      </c>
      <c r="O156" s="40">
        <f t="shared" si="53"/>
        <v>0</v>
      </c>
      <c r="P156" s="33">
        <f>SUM(P157)</f>
        <v>25000</v>
      </c>
      <c r="Q156" s="33">
        <f>SUM(Q157)</f>
        <v>30000</v>
      </c>
    </row>
    <row r="157" spans="1:17" s="6" customFormat="1" ht="12.75">
      <c r="A157" s="208">
        <v>42211</v>
      </c>
      <c r="B157" s="209"/>
      <c r="C157" s="208" t="s">
        <v>160</v>
      </c>
      <c r="D157" s="216"/>
      <c r="E157" s="216"/>
      <c r="F157" s="209"/>
      <c r="G157" s="103">
        <v>51013</v>
      </c>
      <c r="H157" s="51">
        <v>34594</v>
      </c>
      <c r="I157" s="35">
        <v>12900</v>
      </c>
      <c r="J157" s="35">
        <v>0</v>
      </c>
      <c r="K157" s="35">
        <v>0</v>
      </c>
      <c r="L157" s="35"/>
      <c r="M157" s="35">
        <v>0</v>
      </c>
      <c r="N157" s="35">
        <v>12900</v>
      </c>
      <c r="O157" s="35">
        <v>0</v>
      </c>
      <c r="P157" s="35">
        <v>25000</v>
      </c>
      <c r="Q157" s="35">
        <v>30000</v>
      </c>
    </row>
    <row r="158" spans="1:17" s="6" customFormat="1" ht="12.75">
      <c r="A158" s="208">
        <v>42212</v>
      </c>
      <c r="B158" s="209"/>
      <c r="C158" s="208" t="s">
        <v>205</v>
      </c>
      <c r="D158" s="216"/>
      <c r="E158" s="216"/>
      <c r="F158" s="209"/>
      <c r="G158" s="103">
        <v>6371</v>
      </c>
      <c r="H158" s="51">
        <v>2738</v>
      </c>
      <c r="I158" s="81">
        <v>0</v>
      </c>
      <c r="J158" s="81">
        <v>0</v>
      </c>
      <c r="K158" s="81">
        <v>0</v>
      </c>
      <c r="L158" s="81"/>
      <c r="M158" s="81">
        <v>0</v>
      </c>
      <c r="N158" s="81">
        <v>0</v>
      </c>
      <c r="O158" s="81">
        <v>0</v>
      </c>
      <c r="P158" s="35">
        <v>0</v>
      </c>
      <c r="Q158" s="35">
        <v>0</v>
      </c>
    </row>
    <row r="159" spans="1:17" s="4" customFormat="1" ht="12.75">
      <c r="A159" s="213">
        <v>4223</v>
      </c>
      <c r="B159" s="215"/>
      <c r="C159" s="213" t="s">
        <v>214</v>
      </c>
      <c r="D159" s="214"/>
      <c r="E159" s="214"/>
      <c r="F159" s="215"/>
      <c r="G159" s="107">
        <f>SUM(G160)</f>
        <v>22413</v>
      </c>
      <c r="H159" s="55">
        <f>SUM(H160)</f>
        <v>5945</v>
      </c>
      <c r="I159" s="55">
        <f aca="true" t="shared" si="54" ref="I159:Q159">SUM(I160)</f>
        <v>5000</v>
      </c>
      <c r="J159" s="55">
        <f t="shared" si="54"/>
        <v>0</v>
      </c>
      <c r="K159" s="55">
        <f t="shared" si="54"/>
        <v>0</v>
      </c>
      <c r="L159" s="55">
        <f t="shared" si="54"/>
        <v>0</v>
      </c>
      <c r="M159" s="55">
        <f t="shared" si="54"/>
        <v>0</v>
      </c>
      <c r="N159" s="55">
        <f t="shared" si="54"/>
        <v>5000</v>
      </c>
      <c r="O159" s="55">
        <f t="shared" si="54"/>
        <v>0</v>
      </c>
      <c r="P159" s="55">
        <f t="shared" si="54"/>
        <v>0</v>
      </c>
      <c r="Q159" s="55">
        <f t="shared" si="54"/>
        <v>0</v>
      </c>
    </row>
    <row r="160" spans="1:17" s="6" customFormat="1" ht="23.25" customHeight="1">
      <c r="A160" s="208">
        <v>42231</v>
      </c>
      <c r="B160" s="209"/>
      <c r="C160" s="205" t="s">
        <v>215</v>
      </c>
      <c r="D160" s="206"/>
      <c r="E160" s="206"/>
      <c r="F160" s="207"/>
      <c r="G160" s="75">
        <v>22413</v>
      </c>
      <c r="H160" s="51">
        <v>5945</v>
      </c>
      <c r="I160" s="81">
        <v>5000</v>
      </c>
      <c r="J160" s="81">
        <v>0</v>
      </c>
      <c r="K160" s="81">
        <v>0</v>
      </c>
      <c r="L160" s="81"/>
      <c r="M160" s="81">
        <v>0</v>
      </c>
      <c r="N160" s="81">
        <v>5000</v>
      </c>
      <c r="O160" s="81">
        <v>0</v>
      </c>
      <c r="P160" s="35">
        <v>0</v>
      </c>
      <c r="Q160" s="35">
        <v>0</v>
      </c>
    </row>
    <row r="161" spans="1:17" s="4" customFormat="1" ht="26.25" customHeight="1">
      <c r="A161" s="175">
        <v>4224</v>
      </c>
      <c r="B161" s="175"/>
      <c r="C161" s="202" t="s">
        <v>82</v>
      </c>
      <c r="D161" s="203"/>
      <c r="E161" s="203"/>
      <c r="F161" s="204"/>
      <c r="G161" s="102">
        <f>SUM(G162:G163)</f>
        <v>1843513</v>
      </c>
      <c r="H161" s="50">
        <f>SUM(H162:H163)</f>
        <v>256000</v>
      </c>
      <c r="I161" s="50">
        <f>SUM(I162:I163)</f>
        <v>50000</v>
      </c>
      <c r="J161" s="50">
        <f aca="true" t="shared" si="55" ref="J161:O161">SUM(J163)</f>
        <v>0</v>
      </c>
      <c r="K161" s="50">
        <f t="shared" si="55"/>
        <v>0</v>
      </c>
      <c r="L161" s="50">
        <f t="shared" si="55"/>
        <v>0</v>
      </c>
      <c r="M161" s="50">
        <f t="shared" si="55"/>
        <v>0</v>
      </c>
      <c r="N161" s="50">
        <f>SUM(N162:N163)</f>
        <v>30000</v>
      </c>
      <c r="O161" s="50">
        <f t="shared" si="55"/>
        <v>20000</v>
      </c>
      <c r="P161" s="33">
        <f>SUM(P163)</f>
        <v>250000</v>
      </c>
      <c r="Q161" s="33">
        <f>SUM(Q163)</f>
        <v>271000</v>
      </c>
    </row>
    <row r="162" spans="1:17" s="6" customFormat="1" ht="13.5" customHeight="1">
      <c r="A162" s="208">
        <v>42241</v>
      </c>
      <c r="B162" s="209"/>
      <c r="C162" s="205" t="s">
        <v>185</v>
      </c>
      <c r="D162" s="206"/>
      <c r="E162" s="206"/>
      <c r="F162" s="207"/>
      <c r="G162" s="75">
        <v>0</v>
      </c>
      <c r="H162" s="45">
        <v>0</v>
      </c>
      <c r="I162" s="45">
        <v>0</v>
      </c>
      <c r="J162" s="45">
        <v>0</v>
      </c>
      <c r="K162" s="45">
        <v>0</v>
      </c>
      <c r="L162" s="45"/>
      <c r="M162" s="45">
        <v>0</v>
      </c>
      <c r="N162" s="45">
        <v>0</v>
      </c>
      <c r="O162" s="45">
        <v>0</v>
      </c>
      <c r="P162" s="35">
        <v>0</v>
      </c>
      <c r="Q162" s="35">
        <v>0</v>
      </c>
    </row>
    <row r="163" spans="1:17" s="6" customFormat="1" ht="12.75">
      <c r="A163" s="208">
        <v>42242</v>
      </c>
      <c r="B163" s="209"/>
      <c r="C163" s="208" t="s">
        <v>161</v>
      </c>
      <c r="D163" s="216"/>
      <c r="E163" s="216"/>
      <c r="F163" s="209"/>
      <c r="G163" s="103">
        <v>1843513</v>
      </c>
      <c r="H163" s="51">
        <v>256000</v>
      </c>
      <c r="I163" s="35">
        <v>50000</v>
      </c>
      <c r="J163" s="35">
        <v>0</v>
      </c>
      <c r="K163" s="35">
        <v>0</v>
      </c>
      <c r="L163" s="35"/>
      <c r="M163" s="35">
        <v>0</v>
      </c>
      <c r="N163" s="35">
        <v>30000</v>
      </c>
      <c r="O163" s="35">
        <v>20000</v>
      </c>
      <c r="P163" s="35">
        <v>250000</v>
      </c>
      <c r="Q163" s="35">
        <v>271000</v>
      </c>
    </row>
    <row r="164" spans="1:17" s="4" customFormat="1" ht="21" customHeight="1">
      <c r="A164" s="213">
        <v>4227</v>
      </c>
      <c r="B164" s="215"/>
      <c r="C164" s="202" t="s">
        <v>216</v>
      </c>
      <c r="D164" s="203"/>
      <c r="E164" s="203"/>
      <c r="F164" s="204"/>
      <c r="G164" s="102">
        <f>SUM(G165)</f>
        <v>22179</v>
      </c>
      <c r="H164" s="55">
        <f>SUM(H165)</f>
        <v>16248</v>
      </c>
      <c r="I164" s="55">
        <f>SUM(I165)</f>
        <v>17000</v>
      </c>
      <c r="J164" s="55">
        <f aca="true" t="shared" si="56" ref="J164:Q164">SUM(J165)</f>
        <v>0</v>
      </c>
      <c r="K164" s="55">
        <f t="shared" si="56"/>
        <v>0</v>
      </c>
      <c r="L164" s="55">
        <f t="shared" si="56"/>
        <v>0</v>
      </c>
      <c r="M164" s="55">
        <f t="shared" si="56"/>
        <v>0</v>
      </c>
      <c r="N164" s="55">
        <f t="shared" si="56"/>
        <v>17000</v>
      </c>
      <c r="O164" s="55">
        <f t="shared" si="56"/>
        <v>0</v>
      </c>
      <c r="P164" s="55">
        <f t="shared" si="56"/>
        <v>0</v>
      </c>
      <c r="Q164" s="55">
        <f t="shared" si="56"/>
        <v>0</v>
      </c>
    </row>
    <row r="165" spans="1:17" s="6" customFormat="1" ht="27.75" customHeight="1">
      <c r="A165" s="208">
        <v>42273</v>
      </c>
      <c r="B165" s="209"/>
      <c r="C165" s="205" t="s">
        <v>218</v>
      </c>
      <c r="D165" s="206"/>
      <c r="E165" s="206"/>
      <c r="F165" s="207"/>
      <c r="G165" s="75">
        <v>22179</v>
      </c>
      <c r="H165" s="51">
        <v>16248</v>
      </c>
      <c r="I165" s="35">
        <v>17000</v>
      </c>
      <c r="J165" s="35">
        <v>0</v>
      </c>
      <c r="K165" s="35">
        <v>0</v>
      </c>
      <c r="L165" s="35"/>
      <c r="M165" s="35">
        <v>0</v>
      </c>
      <c r="N165" s="35">
        <v>17000</v>
      </c>
      <c r="O165" s="35">
        <v>0</v>
      </c>
      <c r="P165" s="35">
        <v>0</v>
      </c>
      <c r="Q165" s="35">
        <v>0</v>
      </c>
    </row>
    <row r="166" spans="1:17" s="4" customFormat="1" ht="25.5" customHeight="1">
      <c r="A166" s="213">
        <v>423</v>
      </c>
      <c r="B166" s="215"/>
      <c r="C166" s="202" t="s">
        <v>28</v>
      </c>
      <c r="D166" s="203"/>
      <c r="E166" s="203"/>
      <c r="F166" s="204"/>
      <c r="G166" s="102">
        <f>SUM(G167)</f>
        <v>0</v>
      </c>
      <c r="H166" s="55">
        <f>SUM(H167)</f>
        <v>301740</v>
      </c>
      <c r="I166" s="88">
        <f>SUM(I167)</f>
        <v>300000</v>
      </c>
      <c r="J166" s="88">
        <f aca="true" t="shared" si="57" ref="J166:Q166">SUM(J167)</f>
        <v>0</v>
      </c>
      <c r="K166" s="88">
        <f t="shared" si="57"/>
        <v>300000</v>
      </c>
      <c r="L166" s="88">
        <f t="shared" si="57"/>
        <v>0</v>
      </c>
      <c r="M166" s="88">
        <f t="shared" si="57"/>
        <v>0</v>
      </c>
      <c r="N166" s="88">
        <f t="shared" si="57"/>
        <v>0</v>
      </c>
      <c r="O166" s="88">
        <f t="shared" si="57"/>
        <v>0</v>
      </c>
      <c r="P166" s="88">
        <f t="shared" si="57"/>
        <v>300000</v>
      </c>
      <c r="Q166" s="88">
        <f t="shared" si="57"/>
        <v>300000</v>
      </c>
    </row>
    <row r="167" spans="1:17" s="4" customFormat="1" ht="21.75" customHeight="1">
      <c r="A167" s="213">
        <v>4231</v>
      </c>
      <c r="B167" s="215"/>
      <c r="C167" s="202" t="s">
        <v>28</v>
      </c>
      <c r="D167" s="203"/>
      <c r="E167" s="203"/>
      <c r="F167" s="204"/>
      <c r="G167" s="102">
        <f>SUM(G168)</f>
        <v>0</v>
      </c>
      <c r="H167" s="55">
        <f>SUM(H168)</f>
        <v>301740</v>
      </c>
      <c r="I167" s="55">
        <f aca="true" t="shared" si="58" ref="I167:Q167">SUM(I168)</f>
        <v>300000</v>
      </c>
      <c r="J167" s="55">
        <f t="shared" si="58"/>
        <v>0</v>
      </c>
      <c r="K167" s="55">
        <f t="shared" si="58"/>
        <v>300000</v>
      </c>
      <c r="L167" s="55">
        <f t="shared" si="58"/>
        <v>0</v>
      </c>
      <c r="M167" s="55">
        <f t="shared" si="58"/>
        <v>0</v>
      </c>
      <c r="N167" s="55">
        <f t="shared" si="58"/>
        <v>0</v>
      </c>
      <c r="O167" s="55">
        <f t="shared" si="58"/>
        <v>0</v>
      </c>
      <c r="P167" s="55">
        <f t="shared" si="58"/>
        <v>300000</v>
      </c>
      <c r="Q167" s="55">
        <f t="shared" si="58"/>
        <v>300000</v>
      </c>
    </row>
    <row r="168" spans="1:17" s="6" customFormat="1" ht="14.25" customHeight="1">
      <c r="A168" s="208">
        <v>42311</v>
      </c>
      <c r="B168" s="209"/>
      <c r="C168" s="205" t="s">
        <v>29</v>
      </c>
      <c r="D168" s="206"/>
      <c r="E168" s="206"/>
      <c r="F168" s="207"/>
      <c r="G168" s="75">
        <v>0</v>
      </c>
      <c r="H168" s="51">
        <v>301740</v>
      </c>
      <c r="I168" s="35">
        <v>300000</v>
      </c>
      <c r="J168" s="35">
        <v>0</v>
      </c>
      <c r="K168" s="35">
        <v>300000</v>
      </c>
      <c r="L168" s="35"/>
      <c r="M168" s="35">
        <v>0</v>
      </c>
      <c r="N168" s="35">
        <v>0</v>
      </c>
      <c r="O168" s="35">
        <v>0</v>
      </c>
      <c r="P168" s="35">
        <v>300000</v>
      </c>
      <c r="Q168" s="35">
        <v>300000</v>
      </c>
    </row>
    <row r="169" spans="1:17" s="7" customFormat="1" ht="24.75" customHeight="1">
      <c r="A169" s="188">
        <v>5</v>
      </c>
      <c r="B169" s="188"/>
      <c r="C169" s="224" t="s">
        <v>83</v>
      </c>
      <c r="D169" s="224"/>
      <c r="E169" s="224"/>
      <c r="F169" s="224"/>
      <c r="G169" s="110">
        <f aca="true" t="shared" si="59" ref="G169:H172">SUM(G170)</f>
        <v>764452</v>
      </c>
      <c r="H169" s="47">
        <f t="shared" si="59"/>
        <v>760000</v>
      </c>
      <c r="I169" s="47">
        <f aca="true" t="shared" si="60" ref="I169:Q172">SUM(I170)</f>
        <v>760000</v>
      </c>
      <c r="J169" s="47">
        <f t="shared" si="60"/>
        <v>0</v>
      </c>
      <c r="K169" s="47">
        <f t="shared" si="60"/>
        <v>400000</v>
      </c>
      <c r="L169" s="47">
        <f t="shared" si="60"/>
        <v>0</v>
      </c>
      <c r="M169" s="47">
        <f t="shared" si="60"/>
        <v>0</v>
      </c>
      <c r="N169" s="47">
        <f t="shared" si="60"/>
        <v>360000</v>
      </c>
      <c r="O169" s="47">
        <f t="shared" si="60"/>
        <v>0</v>
      </c>
      <c r="P169" s="47">
        <f t="shared" si="60"/>
        <v>760000</v>
      </c>
      <c r="Q169" s="47">
        <f t="shared" si="60"/>
        <v>190000</v>
      </c>
    </row>
    <row r="170" spans="1:17" s="4" customFormat="1" ht="25.5" customHeight="1">
      <c r="A170" s="175">
        <v>54</v>
      </c>
      <c r="B170" s="175"/>
      <c r="C170" s="173" t="s">
        <v>84</v>
      </c>
      <c r="D170" s="173"/>
      <c r="E170" s="173"/>
      <c r="F170" s="173"/>
      <c r="G170" s="71">
        <f t="shared" si="59"/>
        <v>764452</v>
      </c>
      <c r="H170" s="44">
        <f t="shared" si="59"/>
        <v>760000</v>
      </c>
      <c r="I170" s="44">
        <f t="shared" si="60"/>
        <v>760000</v>
      </c>
      <c r="J170" s="44">
        <f t="shared" si="60"/>
        <v>0</v>
      </c>
      <c r="K170" s="44">
        <f t="shared" si="60"/>
        <v>400000</v>
      </c>
      <c r="L170" s="44">
        <f t="shared" si="60"/>
        <v>0</v>
      </c>
      <c r="M170" s="44">
        <f t="shared" si="60"/>
        <v>0</v>
      </c>
      <c r="N170" s="44">
        <f t="shared" si="60"/>
        <v>360000</v>
      </c>
      <c r="O170" s="44">
        <f t="shared" si="60"/>
        <v>0</v>
      </c>
      <c r="P170" s="44">
        <f t="shared" si="60"/>
        <v>760000</v>
      </c>
      <c r="Q170" s="44">
        <f t="shared" si="60"/>
        <v>190000</v>
      </c>
    </row>
    <row r="171" spans="1:17" s="9" customFormat="1" ht="47.25" customHeight="1">
      <c r="A171" s="184">
        <v>544</v>
      </c>
      <c r="B171" s="184"/>
      <c r="C171" s="183" t="s">
        <v>85</v>
      </c>
      <c r="D171" s="183"/>
      <c r="E171" s="183"/>
      <c r="F171" s="183"/>
      <c r="G171" s="76">
        <f t="shared" si="59"/>
        <v>764452</v>
      </c>
      <c r="H171" s="46">
        <f t="shared" si="59"/>
        <v>760000</v>
      </c>
      <c r="I171" s="46">
        <f t="shared" si="60"/>
        <v>760000</v>
      </c>
      <c r="J171" s="46">
        <f t="shared" si="60"/>
        <v>0</v>
      </c>
      <c r="K171" s="46">
        <f t="shared" si="60"/>
        <v>400000</v>
      </c>
      <c r="L171" s="46">
        <f t="shared" si="60"/>
        <v>0</v>
      </c>
      <c r="M171" s="46">
        <f t="shared" si="60"/>
        <v>0</v>
      </c>
      <c r="N171" s="46">
        <f t="shared" si="60"/>
        <v>360000</v>
      </c>
      <c r="O171" s="46">
        <f t="shared" si="60"/>
        <v>0</v>
      </c>
      <c r="P171" s="34">
        <f>SUM(P172)</f>
        <v>760000</v>
      </c>
      <c r="Q171" s="34">
        <f>SUM(Q172)</f>
        <v>190000</v>
      </c>
    </row>
    <row r="172" spans="1:17" s="4" customFormat="1" ht="34.5" customHeight="1">
      <c r="A172" s="175">
        <v>5443</v>
      </c>
      <c r="B172" s="175"/>
      <c r="C172" s="173" t="s">
        <v>86</v>
      </c>
      <c r="D172" s="173"/>
      <c r="E172" s="173"/>
      <c r="F172" s="173"/>
      <c r="G172" s="71">
        <f t="shared" si="59"/>
        <v>764452</v>
      </c>
      <c r="H172" s="44">
        <f t="shared" si="59"/>
        <v>760000</v>
      </c>
      <c r="I172" s="44">
        <f t="shared" si="60"/>
        <v>760000</v>
      </c>
      <c r="J172" s="44">
        <f t="shared" si="60"/>
        <v>0</v>
      </c>
      <c r="K172" s="44">
        <f t="shared" si="60"/>
        <v>400000</v>
      </c>
      <c r="L172" s="44">
        <f t="shared" si="60"/>
        <v>0</v>
      </c>
      <c r="M172" s="44">
        <f t="shared" si="60"/>
        <v>0</v>
      </c>
      <c r="N172" s="44">
        <f t="shared" si="60"/>
        <v>360000</v>
      </c>
      <c r="O172" s="44">
        <f t="shared" si="60"/>
        <v>0</v>
      </c>
      <c r="P172" s="33">
        <f>SUM(P173)</f>
        <v>760000</v>
      </c>
      <c r="Q172" s="33">
        <f>SUM(Q173)</f>
        <v>190000</v>
      </c>
    </row>
    <row r="173" spans="1:17" ht="42.75" customHeight="1">
      <c r="A173" s="208">
        <v>54432</v>
      </c>
      <c r="B173" s="209"/>
      <c r="C173" s="171" t="s">
        <v>162</v>
      </c>
      <c r="D173" s="171"/>
      <c r="E173" s="171"/>
      <c r="F173" s="171"/>
      <c r="G173" s="74">
        <v>764452</v>
      </c>
      <c r="H173" s="42">
        <v>760000</v>
      </c>
      <c r="I173" s="35">
        <v>760000</v>
      </c>
      <c r="J173" s="35">
        <v>0</v>
      </c>
      <c r="K173" s="35">
        <v>400000</v>
      </c>
      <c r="L173" s="35"/>
      <c r="M173" s="35">
        <v>0</v>
      </c>
      <c r="N173" s="35">
        <v>360000</v>
      </c>
      <c r="O173" s="35">
        <v>0</v>
      </c>
      <c r="P173" s="35">
        <v>760000</v>
      </c>
      <c r="Q173" s="35">
        <v>190000</v>
      </c>
    </row>
    <row r="174" spans="1:18" s="4" customFormat="1" ht="22.5" customHeight="1">
      <c r="A174" s="230" t="s">
        <v>249</v>
      </c>
      <c r="B174" s="231"/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2"/>
      <c r="R174" s="3"/>
    </row>
    <row r="175" spans="1:18" s="4" customFormat="1" ht="22.5" customHeight="1">
      <c r="A175" s="233" t="s">
        <v>238</v>
      </c>
      <c r="B175" s="234"/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5"/>
      <c r="R175" s="3"/>
    </row>
    <row r="176" spans="1:17" s="4" customFormat="1" ht="20.25" customHeight="1">
      <c r="A176" s="188">
        <v>3</v>
      </c>
      <c r="B176" s="188"/>
      <c r="C176" s="188" t="s">
        <v>34</v>
      </c>
      <c r="D176" s="188"/>
      <c r="E176" s="188"/>
      <c r="F176" s="188"/>
      <c r="G176" s="65">
        <f>SUM(G177+G184)</f>
        <v>217170</v>
      </c>
      <c r="H176" s="49">
        <f aca="true" t="shared" si="61" ref="H176:Q176">SUM(H177+H184)</f>
        <v>238500</v>
      </c>
      <c r="I176" s="49">
        <f>SUM(I177+I184)</f>
        <v>238500</v>
      </c>
      <c r="J176" s="49">
        <f t="shared" si="61"/>
        <v>0</v>
      </c>
      <c r="K176" s="49">
        <f t="shared" si="61"/>
        <v>0</v>
      </c>
      <c r="L176" s="49">
        <f t="shared" si="61"/>
        <v>0</v>
      </c>
      <c r="M176" s="49">
        <f t="shared" si="61"/>
        <v>238500</v>
      </c>
      <c r="N176" s="49">
        <f t="shared" si="61"/>
        <v>0</v>
      </c>
      <c r="O176" s="49">
        <f t="shared" si="61"/>
        <v>0</v>
      </c>
      <c r="P176" s="49">
        <f t="shared" si="61"/>
        <v>258000</v>
      </c>
      <c r="Q176" s="49">
        <f t="shared" si="61"/>
        <v>258000</v>
      </c>
    </row>
    <row r="177" spans="1:17" s="4" customFormat="1" ht="20.25" customHeight="1">
      <c r="A177" s="175">
        <v>31</v>
      </c>
      <c r="B177" s="175"/>
      <c r="C177" s="175" t="s">
        <v>35</v>
      </c>
      <c r="D177" s="175"/>
      <c r="E177" s="175"/>
      <c r="F177" s="175"/>
      <c r="G177" s="69">
        <f>SUM(G178+G181)</f>
        <v>70000</v>
      </c>
      <c r="H177" s="40">
        <f aca="true" t="shared" si="62" ref="H177:Q177">SUM(H178+H181)</f>
        <v>85000</v>
      </c>
      <c r="I177" s="40">
        <f>SUM(I178+I181)</f>
        <v>85000</v>
      </c>
      <c r="J177" s="40">
        <f t="shared" si="62"/>
        <v>0</v>
      </c>
      <c r="K177" s="40">
        <f t="shared" si="62"/>
        <v>0</v>
      </c>
      <c r="L177" s="40">
        <f t="shared" si="62"/>
        <v>0</v>
      </c>
      <c r="M177" s="40">
        <f>SUM(M178+M181)</f>
        <v>85000</v>
      </c>
      <c r="N177" s="40">
        <f t="shared" si="62"/>
        <v>0</v>
      </c>
      <c r="O177" s="40">
        <f t="shared" si="62"/>
        <v>0</v>
      </c>
      <c r="P177" s="40">
        <f t="shared" si="62"/>
        <v>100000</v>
      </c>
      <c r="Q177" s="40">
        <f t="shared" si="62"/>
        <v>100000</v>
      </c>
    </row>
    <row r="178" spans="1:17" s="9" customFormat="1" ht="12.75">
      <c r="A178" s="184">
        <v>311</v>
      </c>
      <c r="B178" s="184"/>
      <c r="C178" s="184" t="s">
        <v>36</v>
      </c>
      <c r="D178" s="184"/>
      <c r="E178" s="184"/>
      <c r="F178" s="184"/>
      <c r="G178" s="70">
        <f>SUM(G179)</f>
        <v>60000</v>
      </c>
      <c r="H178" s="41">
        <f aca="true" t="shared" si="63" ref="H178:Q178">SUM(H179)</f>
        <v>70000</v>
      </c>
      <c r="I178" s="41">
        <f t="shared" si="63"/>
        <v>70000</v>
      </c>
      <c r="J178" s="41">
        <f t="shared" si="63"/>
        <v>0</v>
      </c>
      <c r="K178" s="41">
        <f t="shared" si="63"/>
        <v>0</v>
      </c>
      <c r="L178" s="41">
        <f t="shared" si="63"/>
        <v>0</v>
      </c>
      <c r="M178" s="41">
        <f t="shared" si="63"/>
        <v>70000</v>
      </c>
      <c r="N178" s="41">
        <f t="shared" si="63"/>
        <v>0</v>
      </c>
      <c r="O178" s="41">
        <f t="shared" si="63"/>
        <v>0</v>
      </c>
      <c r="P178" s="41">
        <f t="shared" si="63"/>
        <v>80000</v>
      </c>
      <c r="Q178" s="41">
        <f t="shared" si="63"/>
        <v>80000</v>
      </c>
    </row>
    <row r="179" spans="1:17" s="4" customFormat="1" ht="15" customHeight="1">
      <c r="A179" s="175">
        <v>3111</v>
      </c>
      <c r="B179" s="175"/>
      <c r="C179" s="173" t="s">
        <v>37</v>
      </c>
      <c r="D179" s="173"/>
      <c r="E179" s="173"/>
      <c r="F179" s="173"/>
      <c r="G179" s="71">
        <f>SUM(G180)</f>
        <v>60000</v>
      </c>
      <c r="H179" s="44">
        <f>SUM(H180)</f>
        <v>70000</v>
      </c>
      <c r="I179" s="44">
        <f>SUM(I180)</f>
        <v>70000</v>
      </c>
      <c r="J179" s="44">
        <f aca="true" t="shared" si="64" ref="J179:Q179">SUM(J180)</f>
        <v>0</v>
      </c>
      <c r="K179" s="44">
        <f t="shared" si="64"/>
        <v>0</v>
      </c>
      <c r="L179" s="44">
        <f t="shared" si="64"/>
        <v>0</v>
      </c>
      <c r="M179" s="44">
        <f t="shared" si="64"/>
        <v>70000</v>
      </c>
      <c r="N179" s="44">
        <f t="shared" si="64"/>
        <v>0</v>
      </c>
      <c r="O179" s="44">
        <f t="shared" si="64"/>
        <v>0</v>
      </c>
      <c r="P179" s="44">
        <f t="shared" si="64"/>
        <v>80000</v>
      </c>
      <c r="Q179" s="44">
        <f t="shared" si="64"/>
        <v>80000</v>
      </c>
    </row>
    <row r="180" spans="1:17" ht="24.75" customHeight="1">
      <c r="A180" s="174">
        <v>31111</v>
      </c>
      <c r="B180" s="174"/>
      <c r="C180" s="174" t="s">
        <v>38</v>
      </c>
      <c r="D180" s="174"/>
      <c r="E180" s="174"/>
      <c r="F180" s="174"/>
      <c r="G180" s="72">
        <v>60000</v>
      </c>
      <c r="H180" s="43">
        <v>70000</v>
      </c>
      <c r="I180" s="35">
        <v>70000</v>
      </c>
      <c r="J180" s="35"/>
      <c r="K180" s="35">
        <v>0</v>
      </c>
      <c r="L180" s="35"/>
      <c r="M180" s="35">
        <v>70000</v>
      </c>
      <c r="N180" s="35"/>
      <c r="O180" s="35">
        <v>0</v>
      </c>
      <c r="P180" s="35">
        <v>80000</v>
      </c>
      <c r="Q180" s="35">
        <v>80000</v>
      </c>
    </row>
    <row r="181" spans="1:17" s="9" customFormat="1" ht="19.5" customHeight="1">
      <c r="A181" s="184">
        <v>313</v>
      </c>
      <c r="B181" s="184"/>
      <c r="C181" s="184" t="s">
        <v>46</v>
      </c>
      <c r="D181" s="184"/>
      <c r="E181" s="184"/>
      <c r="F181" s="184"/>
      <c r="G181" s="70">
        <f aca="true" t="shared" si="65" ref="G181:I182">SUM(G182)</f>
        <v>10000</v>
      </c>
      <c r="H181" s="41">
        <f t="shared" si="65"/>
        <v>15000</v>
      </c>
      <c r="I181" s="41">
        <f t="shared" si="65"/>
        <v>15000</v>
      </c>
      <c r="J181" s="41">
        <f aca="true" t="shared" si="66" ref="J181:Q182">SUM(J182)</f>
        <v>0</v>
      </c>
      <c r="K181" s="41">
        <f t="shared" si="66"/>
        <v>0</v>
      </c>
      <c r="L181" s="41">
        <f t="shared" si="66"/>
        <v>0</v>
      </c>
      <c r="M181" s="41">
        <f t="shared" si="66"/>
        <v>15000</v>
      </c>
      <c r="N181" s="41">
        <f t="shared" si="66"/>
        <v>0</v>
      </c>
      <c r="O181" s="41">
        <f t="shared" si="66"/>
        <v>0</v>
      </c>
      <c r="P181" s="41">
        <f t="shared" si="66"/>
        <v>20000</v>
      </c>
      <c r="Q181" s="41">
        <f t="shared" si="66"/>
        <v>20000</v>
      </c>
    </row>
    <row r="182" spans="1:17" s="4" customFormat="1" ht="27.75" customHeight="1">
      <c r="A182" s="175">
        <v>3132</v>
      </c>
      <c r="B182" s="175"/>
      <c r="C182" s="202" t="s">
        <v>47</v>
      </c>
      <c r="D182" s="203"/>
      <c r="E182" s="203"/>
      <c r="F182" s="204"/>
      <c r="G182" s="102">
        <f t="shared" si="65"/>
        <v>10000</v>
      </c>
      <c r="H182" s="50">
        <f t="shared" si="65"/>
        <v>15000</v>
      </c>
      <c r="I182" s="50">
        <f t="shared" si="65"/>
        <v>15000</v>
      </c>
      <c r="J182" s="50">
        <f t="shared" si="66"/>
        <v>0</v>
      </c>
      <c r="K182" s="50">
        <f t="shared" si="66"/>
        <v>0</v>
      </c>
      <c r="L182" s="50">
        <f t="shared" si="66"/>
        <v>0</v>
      </c>
      <c r="M182" s="50">
        <f t="shared" si="66"/>
        <v>15000</v>
      </c>
      <c r="N182" s="50">
        <f t="shared" si="66"/>
        <v>0</v>
      </c>
      <c r="O182" s="50">
        <f t="shared" si="66"/>
        <v>0</v>
      </c>
      <c r="P182" s="50">
        <f t="shared" si="66"/>
        <v>20000</v>
      </c>
      <c r="Q182" s="50">
        <f t="shared" si="66"/>
        <v>20000</v>
      </c>
    </row>
    <row r="183" spans="1:17" s="6" customFormat="1" ht="27.75" customHeight="1">
      <c r="A183" s="174">
        <v>31321</v>
      </c>
      <c r="B183" s="174"/>
      <c r="C183" s="171" t="s">
        <v>47</v>
      </c>
      <c r="D183" s="171"/>
      <c r="E183" s="171"/>
      <c r="F183" s="171"/>
      <c r="G183" s="74">
        <v>10000</v>
      </c>
      <c r="H183" s="42">
        <v>15000</v>
      </c>
      <c r="I183" s="35">
        <v>15000</v>
      </c>
      <c r="J183" s="35">
        <v>0</v>
      </c>
      <c r="K183" s="35">
        <v>0</v>
      </c>
      <c r="L183" s="35"/>
      <c r="M183" s="35">
        <v>15000</v>
      </c>
      <c r="N183" s="35">
        <v>0</v>
      </c>
      <c r="O183" s="35">
        <v>0</v>
      </c>
      <c r="P183" s="35">
        <v>20000</v>
      </c>
      <c r="Q183" s="35">
        <v>20000</v>
      </c>
    </row>
    <row r="184" spans="1:17" s="4" customFormat="1" ht="27.75" customHeight="1">
      <c r="A184" s="213">
        <v>32</v>
      </c>
      <c r="B184" s="215"/>
      <c r="C184" s="202" t="s">
        <v>48</v>
      </c>
      <c r="D184" s="203"/>
      <c r="E184" s="203"/>
      <c r="F184" s="204"/>
      <c r="G184" s="71">
        <f aca="true" t="shared" si="67" ref="G184:Q184">SUM(G185+G193)</f>
        <v>147170</v>
      </c>
      <c r="H184" s="44">
        <f t="shared" si="67"/>
        <v>153500</v>
      </c>
      <c r="I184" s="44">
        <f t="shared" si="67"/>
        <v>153500</v>
      </c>
      <c r="J184" s="44">
        <f t="shared" si="67"/>
        <v>0</v>
      </c>
      <c r="K184" s="44">
        <f t="shared" si="67"/>
        <v>0</v>
      </c>
      <c r="L184" s="44">
        <f t="shared" si="67"/>
        <v>0</v>
      </c>
      <c r="M184" s="44">
        <f t="shared" si="67"/>
        <v>153500</v>
      </c>
      <c r="N184" s="44">
        <f t="shared" si="67"/>
        <v>0</v>
      </c>
      <c r="O184" s="44">
        <f t="shared" si="67"/>
        <v>0</v>
      </c>
      <c r="P184" s="44">
        <f t="shared" si="67"/>
        <v>158000</v>
      </c>
      <c r="Q184" s="44">
        <f t="shared" si="67"/>
        <v>158000</v>
      </c>
    </row>
    <row r="185" spans="1:17" s="4" customFormat="1" ht="27.75" customHeight="1">
      <c r="A185" s="213">
        <v>323</v>
      </c>
      <c r="B185" s="215"/>
      <c r="C185" s="202" t="s">
        <v>59</v>
      </c>
      <c r="D185" s="203"/>
      <c r="E185" s="203"/>
      <c r="F185" s="204"/>
      <c r="G185" s="71">
        <f>SUM(G186+G188+G191)</f>
        <v>128670</v>
      </c>
      <c r="H185" s="44">
        <f aca="true" t="shared" si="68" ref="H185:Q185">SUM(H186+H188+H191)</f>
        <v>135000</v>
      </c>
      <c r="I185" s="44">
        <f t="shared" si="68"/>
        <v>135000</v>
      </c>
      <c r="J185" s="44">
        <f t="shared" si="68"/>
        <v>0</v>
      </c>
      <c r="K185" s="44">
        <f t="shared" si="68"/>
        <v>0</v>
      </c>
      <c r="L185" s="44">
        <f t="shared" si="68"/>
        <v>0</v>
      </c>
      <c r="M185" s="44">
        <f>SUM(M186+M188+M191)</f>
        <v>135000</v>
      </c>
      <c r="N185" s="44">
        <f t="shared" si="68"/>
        <v>0</v>
      </c>
      <c r="O185" s="44">
        <f t="shared" si="68"/>
        <v>0</v>
      </c>
      <c r="P185" s="44">
        <f t="shared" si="68"/>
        <v>140000</v>
      </c>
      <c r="Q185" s="44">
        <f t="shared" si="68"/>
        <v>140000</v>
      </c>
    </row>
    <row r="186" spans="1:17" s="4" customFormat="1" ht="12.75">
      <c r="A186" s="175">
        <v>3233</v>
      </c>
      <c r="B186" s="175"/>
      <c r="C186" s="175" t="s">
        <v>61</v>
      </c>
      <c r="D186" s="175"/>
      <c r="E186" s="175"/>
      <c r="F186" s="175"/>
      <c r="G186" s="69">
        <f>SUM(G187)</f>
        <v>7670</v>
      </c>
      <c r="H186" s="40">
        <f aca="true" t="shared" si="69" ref="H186:Q186">SUM(H187)</f>
        <v>15000</v>
      </c>
      <c r="I186" s="40">
        <f t="shared" si="69"/>
        <v>15000</v>
      </c>
      <c r="J186" s="40">
        <f t="shared" si="69"/>
        <v>0</v>
      </c>
      <c r="K186" s="40">
        <f t="shared" si="69"/>
        <v>0</v>
      </c>
      <c r="L186" s="40">
        <f t="shared" si="69"/>
        <v>0</v>
      </c>
      <c r="M186" s="40">
        <f t="shared" si="69"/>
        <v>15000</v>
      </c>
      <c r="N186" s="40">
        <f t="shared" si="69"/>
        <v>0</v>
      </c>
      <c r="O186" s="40">
        <f t="shared" si="69"/>
        <v>0</v>
      </c>
      <c r="P186" s="40">
        <f t="shared" si="69"/>
        <v>20000</v>
      </c>
      <c r="Q186" s="40">
        <f t="shared" si="69"/>
        <v>20000</v>
      </c>
    </row>
    <row r="187" spans="1:17" s="6" customFormat="1" ht="12.75">
      <c r="A187" s="208">
        <v>32339</v>
      </c>
      <c r="B187" s="209"/>
      <c r="C187" s="208" t="s">
        <v>127</v>
      </c>
      <c r="D187" s="216"/>
      <c r="E187" s="216"/>
      <c r="F187" s="209"/>
      <c r="G187" s="103">
        <v>7670</v>
      </c>
      <c r="H187" s="51">
        <v>15000</v>
      </c>
      <c r="I187" s="35">
        <v>15000</v>
      </c>
      <c r="J187" s="35">
        <v>0</v>
      </c>
      <c r="K187" s="35">
        <v>0</v>
      </c>
      <c r="L187" s="35"/>
      <c r="M187" s="35">
        <v>15000</v>
      </c>
      <c r="N187" s="35">
        <v>0</v>
      </c>
      <c r="O187" s="35">
        <v>0</v>
      </c>
      <c r="P187" s="35">
        <v>20000</v>
      </c>
      <c r="Q187" s="35">
        <v>20000</v>
      </c>
    </row>
    <row r="188" spans="1:17" s="4" customFormat="1" ht="21.75" customHeight="1">
      <c r="A188" s="175">
        <v>3237</v>
      </c>
      <c r="B188" s="175"/>
      <c r="C188" s="175" t="s">
        <v>65</v>
      </c>
      <c r="D188" s="175"/>
      <c r="E188" s="175"/>
      <c r="F188" s="175"/>
      <c r="G188" s="69">
        <f>SUM(G189:G190)</f>
        <v>71000</v>
      </c>
      <c r="H188" s="40">
        <f aca="true" t="shared" si="70" ref="H188:Q188">SUM(H189:H190)</f>
        <v>70000</v>
      </c>
      <c r="I188" s="40">
        <f t="shared" si="70"/>
        <v>70000</v>
      </c>
      <c r="J188" s="40">
        <f t="shared" si="70"/>
        <v>0</v>
      </c>
      <c r="K188" s="40">
        <f t="shared" si="70"/>
        <v>0</v>
      </c>
      <c r="L188" s="40">
        <f t="shared" si="70"/>
        <v>0</v>
      </c>
      <c r="M188" s="40">
        <f t="shared" si="70"/>
        <v>70000</v>
      </c>
      <c r="N188" s="40">
        <f t="shared" si="70"/>
        <v>0</v>
      </c>
      <c r="O188" s="40">
        <f t="shared" si="70"/>
        <v>0</v>
      </c>
      <c r="P188" s="40">
        <f t="shared" si="70"/>
        <v>70000</v>
      </c>
      <c r="Q188" s="40">
        <f t="shared" si="70"/>
        <v>70000</v>
      </c>
    </row>
    <row r="189" spans="1:17" s="6" customFormat="1" ht="22.5" customHeight="1">
      <c r="A189" s="208">
        <v>32371</v>
      </c>
      <c r="B189" s="209"/>
      <c r="C189" s="208" t="s">
        <v>221</v>
      </c>
      <c r="D189" s="216"/>
      <c r="E189" s="216"/>
      <c r="F189" s="209"/>
      <c r="G189" s="103">
        <v>11000</v>
      </c>
      <c r="H189" s="51">
        <v>0</v>
      </c>
      <c r="I189" s="43">
        <v>0</v>
      </c>
      <c r="J189" s="43">
        <v>0</v>
      </c>
      <c r="K189" s="43">
        <v>0</v>
      </c>
      <c r="L189" s="43"/>
      <c r="M189" s="43">
        <v>0</v>
      </c>
      <c r="N189" s="43">
        <v>0</v>
      </c>
      <c r="O189" s="43">
        <v>0</v>
      </c>
      <c r="P189" s="35">
        <v>0</v>
      </c>
      <c r="Q189" s="35">
        <v>0</v>
      </c>
    </row>
    <row r="190" spans="1:17" s="6" customFormat="1" ht="23.25" customHeight="1">
      <c r="A190" s="208">
        <v>32372</v>
      </c>
      <c r="B190" s="209"/>
      <c r="C190" s="208" t="s">
        <v>137</v>
      </c>
      <c r="D190" s="216"/>
      <c r="E190" s="216"/>
      <c r="F190" s="209"/>
      <c r="G190" s="103">
        <v>60000</v>
      </c>
      <c r="H190" s="51">
        <v>70000</v>
      </c>
      <c r="I190" s="35">
        <v>70000</v>
      </c>
      <c r="J190" s="35">
        <v>0</v>
      </c>
      <c r="K190" s="35">
        <v>0</v>
      </c>
      <c r="L190" s="35"/>
      <c r="M190" s="35">
        <v>70000</v>
      </c>
      <c r="N190" s="35">
        <v>0</v>
      </c>
      <c r="O190" s="35">
        <v>0</v>
      </c>
      <c r="P190" s="35">
        <v>70000</v>
      </c>
      <c r="Q190" s="35">
        <v>70000</v>
      </c>
    </row>
    <row r="191" spans="1:17" s="4" customFormat="1" ht="24.75" customHeight="1">
      <c r="A191" s="175">
        <v>3239</v>
      </c>
      <c r="B191" s="175"/>
      <c r="C191" s="175" t="s">
        <v>67</v>
      </c>
      <c r="D191" s="175"/>
      <c r="E191" s="175"/>
      <c r="F191" s="175"/>
      <c r="G191" s="69">
        <f>SUM(G192)</f>
        <v>50000</v>
      </c>
      <c r="H191" s="40">
        <f aca="true" t="shared" si="71" ref="H191:Q191">SUM(H192)</f>
        <v>50000</v>
      </c>
      <c r="I191" s="40">
        <f t="shared" si="71"/>
        <v>50000</v>
      </c>
      <c r="J191" s="40">
        <f t="shared" si="71"/>
        <v>0</v>
      </c>
      <c r="K191" s="40">
        <f t="shared" si="71"/>
        <v>0</v>
      </c>
      <c r="L191" s="40">
        <f t="shared" si="71"/>
        <v>0</v>
      </c>
      <c r="M191" s="40">
        <f>SUM(M192)</f>
        <v>50000</v>
      </c>
      <c r="N191" s="40">
        <f t="shared" si="71"/>
        <v>0</v>
      </c>
      <c r="O191" s="40">
        <f t="shared" si="71"/>
        <v>0</v>
      </c>
      <c r="P191" s="40">
        <f t="shared" si="71"/>
        <v>50000</v>
      </c>
      <c r="Q191" s="40">
        <f t="shared" si="71"/>
        <v>50000</v>
      </c>
    </row>
    <row r="192" spans="1:17" s="6" customFormat="1" ht="24" customHeight="1">
      <c r="A192" s="208">
        <v>32391</v>
      </c>
      <c r="B192" s="209"/>
      <c r="C192" s="205" t="s">
        <v>143</v>
      </c>
      <c r="D192" s="206"/>
      <c r="E192" s="206"/>
      <c r="F192" s="207"/>
      <c r="G192" s="75">
        <v>50000</v>
      </c>
      <c r="H192" s="45">
        <v>50000</v>
      </c>
      <c r="I192" s="35">
        <v>50000</v>
      </c>
      <c r="J192" s="35">
        <v>0</v>
      </c>
      <c r="K192" s="35"/>
      <c r="L192" s="35"/>
      <c r="M192" s="35">
        <v>50000</v>
      </c>
      <c r="N192" s="35">
        <v>0</v>
      </c>
      <c r="O192" s="35">
        <v>0</v>
      </c>
      <c r="P192" s="35">
        <v>50000</v>
      </c>
      <c r="Q192" s="35">
        <v>50000</v>
      </c>
    </row>
    <row r="193" spans="1:17" s="4" customFormat="1" ht="24" customHeight="1">
      <c r="A193" s="213">
        <v>329</v>
      </c>
      <c r="B193" s="215"/>
      <c r="C193" s="202" t="s">
        <v>68</v>
      </c>
      <c r="D193" s="203"/>
      <c r="E193" s="203"/>
      <c r="F193" s="204"/>
      <c r="G193" s="102">
        <f>SUM(G194+G196)</f>
        <v>18500</v>
      </c>
      <c r="H193" s="50">
        <f aca="true" t="shared" si="72" ref="H193:Q193">SUM(H194+H196)</f>
        <v>18500</v>
      </c>
      <c r="I193" s="50">
        <f t="shared" si="72"/>
        <v>18500</v>
      </c>
      <c r="J193" s="50">
        <f t="shared" si="72"/>
        <v>0</v>
      </c>
      <c r="K193" s="50">
        <f t="shared" si="72"/>
        <v>0</v>
      </c>
      <c r="L193" s="50">
        <f t="shared" si="72"/>
        <v>0</v>
      </c>
      <c r="M193" s="50">
        <f t="shared" si="72"/>
        <v>18500</v>
      </c>
      <c r="N193" s="50">
        <f t="shared" si="72"/>
        <v>0</v>
      </c>
      <c r="O193" s="50">
        <f t="shared" si="72"/>
        <v>0</v>
      </c>
      <c r="P193" s="50">
        <f t="shared" si="72"/>
        <v>18000</v>
      </c>
      <c r="Q193" s="50">
        <f t="shared" si="72"/>
        <v>18000</v>
      </c>
    </row>
    <row r="194" spans="1:17" s="4" customFormat="1" ht="21.75" customHeight="1">
      <c r="A194" s="175">
        <v>3295</v>
      </c>
      <c r="B194" s="175"/>
      <c r="C194" s="175" t="s">
        <v>72</v>
      </c>
      <c r="D194" s="175"/>
      <c r="E194" s="175"/>
      <c r="F194" s="175"/>
      <c r="G194" s="69">
        <f>SUM(G195)</f>
        <v>500</v>
      </c>
      <c r="H194" s="40">
        <f aca="true" t="shared" si="73" ref="H194:Q194">SUM(H195)</f>
        <v>500</v>
      </c>
      <c r="I194" s="40">
        <f t="shared" si="73"/>
        <v>500</v>
      </c>
      <c r="J194" s="40">
        <f t="shared" si="73"/>
        <v>0</v>
      </c>
      <c r="K194" s="40">
        <f t="shared" si="73"/>
        <v>0</v>
      </c>
      <c r="L194" s="40">
        <f t="shared" si="73"/>
        <v>0</v>
      </c>
      <c r="M194" s="40">
        <f t="shared" si="73"/>
        <v>500</v>
      </c>
      <c r="N194" s="40">
        <f t="shared" si="73"/>
        <v>0</v>
      </c>
      <c r="O194" s="40">
        <f t="shared" si="73"/>
        <v>0</v>
      </c>
      <c r="P194" s="40">
        <f t="shared" si="73"/>
        <v>0</v>
      </c>
      <c r="Q194" s="40">
        <f t="shared" si="73"/>
        <v>0</v>
      </c>
    </row>
    <row r="195" spans="1:17" s="6" customFormat="1" ht="24" customHeight="1">
      <c r="A195" s="216">
        <v>32953</v>
      </c>
      <c r="B195" s="209"/>
      <c r="C195" s="208" t="s">
        <v>154</v>
      </c>
      <c r="D195" s="216"/>
      <c r="E195" s="216"/>
      <c r="F195" s="209"/>
      <c r="G195" s="103">
        <v>500</v>
      </c>
      <c r="H195" s="51">
        <v>500</v>
      </c>
      <c r="I195" s="35">
        <v>500</v>
      </c>
      <c r="J195" s="35">
        <v>0</v>
      </c>
      <c r="K195" s="35">
        <v>0</v>
      </c>
      <c r="L195" s="35"/>
      <c r="M195" s="35">
        <v>500</v>
      </c>
      <c r="N195" s="35">
        <v>0</v>
      </c>
      <c r="O195" s="35">
        <v>0</v>
      </c>
      <c r="P195" s="35">
        <v>0</v>
      </c>
      <c r="Q195" s="35">
        <v>0</v>
      </c>
    </row>
    <row r="196" spans="1:17" s="4" customFormat="1" ht="26.25" customHeight="1">
      <c r="A196" s="175">
        <v>3299</v>
      </c>
      <c r="B196" s="175"/>
      <c r="C196" s="202" t="s">
        <v>68</v>
      </c>
      <c r="D196" s="203"/>
      <c r="E196" s="203"/>
      <c r="F196" s="204"/>
      <c r="G196" s="102">
        <f>SUM(G197)</f>
        <v>18000</v>
      </c>
      <c r="H196" s="50">
        <f>SUM(H197)</f>
        <v>18000</v>
      </c>
      <c r="I196" s="50">
        <f aca="true" t="shared" si="74" ref="I196:O196">SUM(I197)</f>
        <v>18000</v>
      </c>
      <c r="J196" s="50">
        <f t="shared" si="74"/>
        <v>0</v>
      </c>
      <c r="K196" s="50">
        <f t="shared" si="74"/>
        <v>0</v>
      </c>
      <c r="L196" s="50">
        <f t="shared" si="74"/>
        <v>0</v>
      </c>
      <c r="M196" s="50">
        <f t="shared" si="74"/>
        <v>18000</v>
      </c>
      <c r="N196" s="50">
        <f t="shared" si="74"/>
        <v>0</v>
      </c>
      <c r="O196" s="50">
        <f t="shared" si="74"/>
        <v>0</v>
      </c>
      <c r="P196" s="33">
        <f>SUM(P197)</f>
        <v>18000</v>
      </c>
      <c r="Q196" s="33">
        <f>SUM(Q197)</f>
        <v>18000</v>
      </c>
    </row>
    <row r="197" spans="1:17" s="6" customFormat="1" ht="26.25" customHeight="1">
      <c r="A197" s="208">
        <v>32999</v>
      </c>
      <c r="B197" s="209"/>
      <c r="C197" s="205" t="s">
        <v>68</v>
      </c>
      <c r="D197" s="206"/>
      <c r="E197" s="206"/>
      <c r="F197" s="207"/>
      <c r="G197" s="75">
        <v>18000</v>
      </c>
      <c r="H197" s="45">
        <v>18000</v>
      </c>
      <c r="I197" s="35">
        <v>18000</v>
      </c>
      <c r="J197" s="35">
        <v>0</v>
      </c>
      <c r="K197" s="35">
        <v>0</v>
      </c>
      <c r="L197" s="35"/>
      <c r="M197" s="35">
        <v>18000</v>
      </c>
      <c r="N197" s="35">
        <v>0</v>
      </c>
      <c r="O197" s="35">
        <v>0</v>
      </c>
      <c r="P197" s="35">
        <v>18000</v>
      </c>
      <c r="Q197" s="35">
        <v>18000</v>
      </c>
    </row>
    <row r="198" spans="1:17" s="4" customFormat="1" ht="24.75" customHeight="1">
      <c r="A198" s="222">
        <v>4</v>
      </c>
      <c r="B198" s="223"/>
      <c r="C198" s="240" t="s">
        <v>78</v>
      </c>
      <c r="D198" s="241"/>
      <c r="E198" s="241"/>
      <c r="F198" s="242"/>
      <c r="G198" s="108">
        <f>SUM(G199)</f>
        <v>21330</v>
      </c>
      <c r="H198" s="128">
        <f aca="true" t="shared" si="75" ref="H198:Q198">SUM(H199)</f>
        <v>20858</v>
      </c>
      <c r="I198" s="128">
        <f t="shared" si="75"/>
        <v>12100</v>
      </c>
      <c r="J198" s="128">
        <f t="shared" si="75"/>
        <v>0</v>
      </c>
      <c r="K198" s="128">
        <f t="shared" si="75"/>
        <v>0</v>
      </c>
      <c r="L198" s="128">
        <f t="shared" si="75"/>
        <v>0</v>
      </c>
      <c r="M198" s="128">
        <f t="shared" si="75"/>
        <v>12100</v>
      </c>
      <c r="N198" s="128">
        <f t="shared" si="75"/>
        <v>0</v>
      </c>
      <c r="O198" s="128">
        <f t="shared" si="75"/>
        <v>0</v>
      </c>
      <c r="P198" s="128">
        <f t="shared" si="75"/>
        <v>20000</v>
      </c>
      <c r="Q198" s="128">
        <f t="shared" si="75"/>
        <v>20000</v>
      </c>
    </row>
    <row r="199" spans="1:17" s="4" customFormat="1" ht="26.25" customHeight="1">
      <c r="A199" s="213">
        <v>42</v>
      </c>
      <c r="B199" s="215"/>
      <c r="C199" s="202" t="s">
        <v>79</v>
      </c>
      <c r="D199" s="203"/>
      <c r="E199" s="203"/>
      <c r="F199" s="204"/>
      <c r="G199" s="102">
        <f>SUM(G200)</f>
        <v>21330</v>
      </c>
      <c r="H199" s="50">
        <f>SUM(H200)</f>
        <v>20858</v>
      </c>
      <c r="I199" s="50">
        <f aca="true" t="shared" si="76" ref="I199:Q199">SUM(I200)</f>
        <v>12100</v>
      </c>
      <c r="J199" s="50">
        <f t="shared" si="76"/>
        <v>0</v>
      </c>
      <c r="K199" s="50">
        <f t="shared" si="76"/>
        <v>0</v>
      </c>
      <c r="L199" s="50">
        <f t="shared" si="76"/>
        <v>0</v>
      </c>
      <c r="M199" s="50">
        <f t="shared" si="76"/>
        <v>12100</v>
      </c>
      <c r="N199" s="50">
        <f t="shared" si="76"/>
        <v>0</v>
      </c>
      <c r="O199" s="50">
        <f t="shared" si="76"/>
        <v>0</v>
      </c>
      <c r="P199" s="50">
        <f t="shared" si="76"/>
        <v>20000</v>
      </c>
      <c r="Q199" s="50">
        <f t="shared" si="76"/>
        <v>20000</v>
      </c>
    </row>
    <row r="200" spans="1:17" s="9" customFormat="1" ht="12.75" customHeight="1">
      <c r="A200" s="243">
        <v>422</v>
      </c>
      <c r="B200" s="244"/>
      <c r="C200" s="243" t="s">
        <v>80</v>
      </c>
      <c r="D200" s="245"/>
      <c r="E200" s="245"/>
      <c r="F200" s="244"/>
      <c r="G200" s="109">
        <f>SUM(G201)</f>
        <v>21330</v>
      </c>
      <c r="H200" s="129">
        <f>SUM(H201+H203)</f>
        <v>20858</v>
      </c>
      <c r="I200" s="129">
        <f aca="true" t="shared" si="77" ref="I200:Q200">SUM(I201)</f>
        <v>12100</v>
      </c>
      <c r="J200" s="129">
        <f t="shared" si="77"/>
        <v>0</v>
      </c>
      <c r="K200" s="129">
        <f t="shared" si="77"/>
        <v>0</v>
      </c>
      <c r="L200" s="129">
        <f t="shared" si="77"/>
        <v>0</v>
      </c>
      <c r="M200" s="129">
        <f t="shared" si="77"/>
        <v>12100</v>
      </c>
      <c r="N200" s="129">
        <f t="shared" si="77"/>
        <v>0</v>
      </c>
      <c r="O200" s="129">
        <f t="shared" si="77"/>
        <v>0</v>
      </c>
      <c r="P200" s="129">
        <f t="shared" si="77"/>
        <v>20000</v>
      </c>
      <c r="Q200" s="129">
        <f t="shared" si="77"/>
        <v>20000</v>
      </c>
    </row>
    <row r="201" spans="1:17" s="4" customFormat="1" ht="12.75">
      <c r="A201" s="175">
        <v>4221</v>
      </c>
      <c r="B201" s="175"/>
      <c r="C201" s="175" t="s">
        <v>81</v>
      </c>
      <c r="D201" s="175"/>
      <c r="E201" s="175"/>
      <c r="F201" s="175"/>
      <c r="G201" s="69">
        <f>SUM(G202)</f>
        <v>21330</v>
      </c>
      <c r="H201" s="40">
        <f aca="true" t="shared" si="78" ref="H201:Q201">SUM(H202)</f>
        <v>11106</v>
      </c>
      <c r="I201" s="40">
        <f t="shared" si="78"/>
        <v>12100</v>
      </c>
      <c r="J201" s="40">
        <f t="shared" si="78"/>
        <v>0</v>
      </c>
      <c r="K201" s="40">
        <f t="shared" si="78"/>
        <v>0</v>
      </c>
      <c r="L201" s="40">
        <f t="shared" si="78"/>
        <v>0</v>
      </c>
      <c r="M201" s="40">
        <f t="shared" si="78"/>
        <v>12100</v>
      </c>
      <c r="N201" s="40">
        <f t="shared" si="78"/>
        <v>0</v>
      </c>
      <c r="O201" s="40">
        <f t="shared" si="78"/>
        <v>0</v>
      </c>
      <c r="P201" s="40">
        <f t="shared" si="78"/>
        <v>20000</v>
      </c>
      <c r="Q201" s="40">
        <f t="shared" si="78"/>
        <v>20000</v>
      </c>
    </row>
    <row r="202" spans="1:17" s="6" customFormat="1" ht="12.75">
      <c r="A202" s="208">
        <v>42211</v>
      </c>
      <c r="B202" s="209"/>
      <c r="C202" s="208" t="s">
        <v>160</v>
      </c>
      <c r="D202" s="216"/>
      <c r="E202" s="216"/>
      <c r="F202" s="209"/>
      <c r="G202" s="103">
        <v>21330</v>
      </c>
      <c r="H202" s="51">
        <v>11106</v>
      </c>
      <c r="I202" s="35">
        <v>12100</v>
      </c>
      <c r="J202" s="35">
        <v>0</v>
      </c>
      <c r="K202" s="35"/>
      <c r="L202" s="35"/>
      <c r="M202" s="35">
        <v>12100</v>
      </c>
      <c r="N202" s="35"/>
      <c r="O202" s="35">
        <v>0</v>
      </c>
      <c r="P202" s="35">
        <v>20000</v>
      </c>
      <c r="Q202" s="35">
        <v>20000</v>
      </c>
    </row>
    <row r="203" spans="1:17" s="4" customFormat="1" ht="21" customHeight="1">
      <c r="A203" s="213">
        <v>4227</v>
      </c>
      <c r="B203" s="215"/>
      <c r="C203" s="202" t="s">
        <v>216</v>
      </c>
      <c r="D203" s="203"/>
      <c r="E203" s="203"/>
      <c r="F203" s="204"/>
      <c r="G203" s="102">
        <f>SUM(G204)</f>
        <v>0</v>
      </c>
      <c r="H203" s="55">
        <f>SUM(H204)</f>
        <v>9752</v>
      </c>
      <c r="I203" s="55">
        <f>SUM(I204)</f>
        <v>0</v>
      </c>
      <c r="J203" s="55">
        <f aca="true" t="shared" si="79" ref="J203:Q203">SUM(J204)</f>
        <v>0</v>
      </c>
      <c r="K203" s="55">
        <f t="shared" si="79"/>
        <v>0</v>
      </c>
      <c r="L203" s="55">
        <f t="shared" si="79"/>
        <v>0</v>
      </c>
      <c r="M203" s="55">
        <f t="shared" si="79"/>
        <v>0</v>
      </c>
      <c r="N203" s="55">
        <f t="shared" si="79"/>
        <v>0</v>
      </c>
      <c r="O203" s="55">
        <f t="shared" si="79"/>
        <v>0</v>
      </c>
      <c r="P203" s="55">
        <f t="shared" si="79"/>
        <v>0</v>
      </c>
      <c r="Q203" s="55">
        <f t="shared" si="79"/>
        <v>0</v>
      </c>
    </row>
    <row r="204" spans="1:17" s="6" customFormat="1" ht="27.75" customHeight="1">
      <c r="A204" s="208">
        <v>42273</v>
      </c>
      <c r="B204" s="209"/>
      <c r="C204" s="205" t="s">
        <v>218</v>
      </c>
      <c r="D204" s="206"/>
      <c r="E204" s="206"/>
      <c r="F204" s="207"/>
      <c r="G204" s="75">
        <v>0</v>
      </c>
      <c r="H204" s="51">
        <v>9752</v>
      </c>
      <c r="I204" s="35">
        <v>0</v>
      </c>
      <c r="J204" s="35">
        <v>0</v>
      </c>
      <c r="K204" s="35">
        <v>0</v>
      </c>
      <c r="L204" s="35"/>
      <c r="M204" s="35">
        <v>0</v>
      </c>
      <c r="N204" s="35">
        <v>0</v>
      </c>
      <c r="O204" s="35">
        <v>0</v>
      </c>
      <c r="P204" s="35">
        <v>0</v>
      </c>
      <c r="Q204" s="35">
        <v>0</v>
      </c>
    </row>
    <row r="205" spans="1:17" s="89" customFormat="1" ht="15" customHeight="1">
      <c r="A205" s="217">
        <v>922</v>
      </c>
      <c r="B205" s="218"/>
      <c r="C205" s="219" t="s">
        <v>225</v>
      </c>
      <c r="D205" s="220"/>
      <c r="E205" s="220"/>
      <c r="F205" s="221"/>
      <c r="G205" s="132"/>
      <c r="H205" s="133">
        <v>179000</v>
      </c>
      <c r="I205" s="134">
        <v>100000</v>
      </c>
      <c r="J205" s="134"/>
      <c r="K205" s="134"/>
      <c r="L205" s="134"/>
      <c r="M205" s="134"/>
      <c r="N205" s="134">
        <v>100000</v>
      </c>
      <c r="O205" s="134"/>
      <c r="P205" s="134">
        <v>100000</v>
      </c>
      <c r="Q205" s="134">
        <v>100000</v>
      </c>
    </row>
    <row r="206" spans="1:17" s="4" customFormat="1" ht="12.75">
      <c r="A206" s="182"/>
      <c r="B206" s="182"/>
      <c r="C206" s="182" t="s">
        <v>89</v>
      </c>
      <c r="D206" s="182"/>
      <c r="E206" s="182"/>
      <c r="F206" s="182"/>
      <c r="G206" s="77"/>
      <c r="H206" s="48"/>
      <c r="I206" s="36">
        <f>SUM(J206+K206+M206+N206+O206)</f>
        <v>14770501</v>
      </c>
      <c r="J206" s="36">
        <f>SUM(J10+J153+J169)</f>
        <v>8359491</v>
      </c>
      <c r="K206" s="36">
        <f>SUM(K10+K153+K169)</f>
        <v>715000</v>
      </c>
      <c r="L206" s="36" t="e">
        <f>SUM(L10+L153+L169)</f>
        <v>#REF!</v>
      </c>
      <c r="M206" s="36">
        <f>SUM(M10+M153+M169+M176+M198)</f>
        <v>820000</v>
      </c>
      <c r="N206" s="36">
        <f>SUM(N10+N153+N169+N205)</f>
        <v>4831010</v>
      </c>
      <c r="O206" s="36">
        <f>SUM(O10+O153+O169)</f>
        <v>45000</v>
      </c>
      <c r="P206" s="36"/>
      <c r="Q206" s="36"/>
    </row>
    <row r="207" spans="1:17" ht="12.75">
      <c r="A207" s="182"/>
      <c r="B207" s="182"/>
      <c r="C207" s="182" t="s">
        <v>87</v>
      </c>
      <c r="D207" s="182"/>
      <c r="E207" s="182"/>
      <c r="F207" s="182"/>
      <c r="G207" s="77">
        <f>SUM(G10+G153+G169+G176+G198)</f>
        <v>20492740</v>
      </c>
      <c r="H207" s="48">
        <f>SUM(H10+H153+H169+H176+H198+H205)</f>
        <v>16242250</v>
      </c>
      <c r="I207" s="36">
        <f>SUM(I10+I153+I169+I205+I176+I198)</f>
        <v>14770501</v>
      </c>
      <c r="J207" s="36"/>
      <c r="K207" s="36"/>
      <c r="L207" s="36" t="e">
        <f>SUM(L10+L153+L169)</f>
        <v>#REF!</v>
      </c>
      <c r="M207" s="36"/>
      <c r="N207" s="36"/>
      <c r="O207" s="36"/>
      <c r="P207" s="36">
        <f>SUM(P10+P153+P169+P205)</f>
        <v>15099350</v>
      </c>
      <c r="Q207" s="36">
        <f>SUM(Q10+Q153+Q169+Q205)</f>
        <v>15306010</v>
      </c>
    </row>
    <row r="209" spans="3:5" ht="12.75">
      <c r="C209" s="4" t="s">
        <v>252</v>
      </c>
      <c r="D209" s="4"/>
      <c r="E209" s="4"/>
    </row>
    <row r="211" spans="3:17" ht="12.75">
      <c r="C211" s="6" t="s">
        <v>253</v>
      </c>
      <c r="N211" s="136" t="s">
        <v>228</v>
      </c>
      <c r="O211" s="136"/>
      <c r="P211" s="136"/>
      <c r="Q211" s="136"/>
    </row>
    <row r="212" spans="14:16" ht="12.75">
      <c r="N212" s="4"/>
      <c r="O212" s="4"/>
      <c r="P212" s="4"/>
    </row>
    <row r="213" spans="14:16" ht="12.75">
      <c r="N213" s="136" t="s">
        <v>229</v>
      </c>
      <c r="O213" s="136"/>
      <c r="P213" s="136"/>
    </row>
    <row r="214" spans="14:16" ht="12.75">
      <c r="N214" s="4"/>
      <c r="O214" s="4"/>
      <c r="P214" s="4"/>
    </row>
  </sheetData>
  <sheetProtection/>
  <mergeCells count="404">
    <mergeCell ref="A184:B184"/>
    <mergeCell ref="C184:F184"/>
    <mergeCell ref="A193:B193"/>
    <mergeCell ref="C193:F193"/>
    <mergeCell ref="A199:B199"/>
    <mergeCell ref="C199:F199"/>
    <mergeCell ref="A198:B198"/>
    <mergeCell ref="C198:F198"/>
    <mergeCell ref="A196:B196"/>
    <mergeCell ref="C196:F196"/>
    <mergeCell ref="A202:B202"/>
    <mergeCell ref="C202:F202"/>
    <mergeCell ref="A185:B185"/>
    <mergeCell ref="C185:F185"/>
    <mergeCell ref="A195:B195"/>
    <mergeCell ref="C195:F195"/>
    <mergeCell ref="A200:B200"/>
    <mergeCell ref="C200:F200"/>
    <mergeCell ref="A201:B201"/>
    <mergeCell ref="C201:F201"/>
    <mergeCell ref="A197:B197"/>
    <mergeCell ref="C197:F197"/>
    <mergeCell ref="A191:B191"/>
    <mergeCell ref="C191:F191"/>
    <mergeCell ref="A192:B192"/>
    <mergeCell ref="C192:F192"/>
    <mergeCell ref="A194:B194"/>
    <mergeCell ref="C194:F194"/>
    <mergeCell ref="A187:B187"/>
    <mergeCell ref="C187:F187"/>
    <mergeCell ref="A188:B188"/>
    <mergeCell ref="C188:F188"/>
    <mergeCell ref="A203:B203"/>
    <mergeCell ref="C203:F203"/>
    <mergeCell ref="A189:B189"/>
    <mergeCell ref="C189:F189"/>
    <mergeCell ref="A190:B190"/>
    <mergeCell ref="C190:F190"/>
    <mergeCell ref="A186:B186"/>
    <mergeCell ref="C186:F186"/>
    <mergeCell ref="A204:B204"/>
    <mergeCell ref="C204:F204"/>
    <mergeCell ref="A181:B181"/>
    <mergeCell ref="C181:F181"/>
    <mergeCell ref="A182:B182"/>
    <mergeCell ref="C182:F182"/>
    <mergeCell ref="A183:B183"/>
    <mergeCell ref="C183:F183"/>
    <mergeCell ref="A178:B178"/>
    <mergeCell ref="C178:F178"/>
    <mergeCell ref="A179:B179"/>
    <mergeCell ref="C179:F179"/>
    <mergeCell ref="A180:B180"/>
    <mergeCell ref="C180:F180"/>
    <mergeCell ref="A174:Q174"/>
    <mergeCell ref="A175:Q175"/>
    <mergeCell ref="A176:B176"/>
    <mergeCell ref="C176:F176"/>
    <mergeCell ref="A177:B177"/>
    <mergeCell ref="C177:F177"/>
    <mergeCell ref="A136:B136"/>
    <mergeCell ref="A144:B144"/>
    <mergeCell ref="A145:B145"/>
    <mergeCell ref="C143:F143"/>
    <mergeCell ref="C144:F144"/>
    <mergeCell ref="C145:F145"/>
    <mergeCell ref="A141:B141"/>
    <mergeCell ref="A165:B165"/>
    <mergeCell ref="A167:B167"/>
    <mergeCell ref="A166:B166"/>
    <mergeCell ref="C166:F166"/>
    <mergeCell ref="C167:F167"/>
    <mergeCell ref="A155:B155"/>
    <mergeCell ref="C155:F155"/>
    <mergeCell ref="A163:B163"/>
    <mergeCell ref="A161:B161"/>
    <mergeCell ref="A164:B164"/>
    <mergeCell ref="C164:F164"/>
    <mergeCell ref="C123:F123"/>
    <mergeCell ref="C35:F35"/>
    <mergeCell ref="A35:B35"/>
    <mergeCell ref="A162:B162"/>
    <mergeCell ref="C162:F162"/>
    <mergeCell ref="C132:F132"/>
    <mergeCell ref="C133:F133"/>
    <mergeCell ref="A132:B132"/>
    <mergeCell ref="A133:B133"/>
    <mergeCell ref="C114:F114"/>
    <mergeCell ref="N213:P213"/>
    <mergeCell ref="N211:Q211"/>
    <mergeCell ref="A137:B137"/>
    <mergeCell ref="A134:B134"/>
    <mergeCell ref="A135:B135"/>
    <mergeCell ref="C136:F136"/>
    <mergeCell ref="C163:F163"/>
    <mergeCell ref="C152:F152"/>
    <mergeCell ref="A140:B140"/>
    <mergeCell ref="C165:F165"/>
    <mergeCell ref="C168:F168"/>
    <mergeCell ref="C134:F134"/>
    <mergeCell ref="C122:F122"/>
    <mergeCell ref="C135:F135"/>
    <mergeCell ref="A126:B126"/>
    <mergeCell ref="A129:B129"/>
    <mergeCell ref="A127:B127"/>
    <mergeCell ref="A128:B128"/>
    <mergeCell ref="C129:F129"/>
    <mergeCell ref="C171:F171"/>
    <mergeCell ref="C124:F124"/>
    <mergeCell ref="C126:F126"/>
    <mergeCell ref="C153:F153"/>
    <mergeCell ref="C154:F154"/>
    <mergeCell ref="C131:F131"/>
    <mergeCell ref="C137:F137"/>
    <mergeCell ref="C125:F125"/>
    <mergeCell ref="C127:F127"/>
    <mergeCell ref="C128:F128"/>
    <mergeCell ref="A169:B169"/>
    <mergeCell ref="C138:F138"/>
    <mergeCell ref="C139:F139"/>
    <mergeCell ref="C147:F147"/>
    <mergeCell ref="C140:F140"/>
    <mergeCell ref="C141:F141"/>
    <mergeCell ref="A138:B138"/>
    <mergeCell ref="A139:B139"/>
    <mergeCell ref="A147:B147"/>
    <mergeCell ref="A142:B142"/>
    <mergeCell ref="A120:B120"/>
    <mergeCell ref="C121:F121"/>
    <mergeCell ref="C120:F120"/>
    <mergeCell ref="A125:B125"/>
    <mergeCell ref="C118:F118"/>
    <mergeCell ref="A122:B122"/>
    <mergeCell ref="A124:B124"/>
    <mergeCell ref="A121:B121"/>
    <mergeCell ref="A123:B123"/>
    <mergeCell ref="A118:B118"/>
    <mergeCell ref="A117:B117"/>
    <mergeCell ref="C117:F117"/>
    <mergeCell ref="C115:F115"/>
    <mergeCell ref="C116:F116"/>
    <mergeCell ref="A119:B119"/>
    <mergeCell ref="A112:B112"/>
    <mergeCell ref="A114:B114"/>
    <mergeCell ref="C112:F112"/>
    <mergeCell ref="C113:F113"/>
    <mergeCell ref="C119:F119"/>
    <mergeCell ref="C99:F99"/>
    <mergeCell ref="C100:F100"/>
    <mergeCell ref="C101:F101"/>
    <mergeCell ref="A110:B110"/>
    <mergeCell ref="A111:B111"/>
    <mergeCell ref="C106:F106"/>
    <mergeCell ref="C107:F107"/>
    <mergeCell ref="A103:B103"/>
    <mergeCell ref="A104:B104"/>
    <mergeCell ref="C110:F110"/>
    <mergeCell ref="C95:F95"/>
    <mergeCell ref="A98:B98"/>
    <mergeCell ref="C96:F96"/>
    <mergeCell ref="C87:F87"/>
    <mergeCell ref="C88:F88"/>
    <mergeCell ref="A90:B90"/>
    <mergeCell ref="A94:B94"/>
    <mergeCell ref="A96:B96"/>
    <mergeCell ref="C94:F94"/>
    <mergeCell ref="A91:B91"/>
    <mergeCell ref="A102:B102"/>
    <mergeCell ref="A105:B105"/>
    <mergeCell ref="C90:F90"/>
    <mergeCell ref="A83:B83"/>
    <mergeCell ref="C76:F76"/>
    <mergeCell ref="C77:F77"/>
    <mergeCell ref="C78:F78"/>
    <mergeCell ref="A82:B82"/>
    <mergeCell ref="A81:B81"/>
    <mergeCell ref="A77:B77"/>
    <mergeCell ref="C67:F67"/>
    <mergeCell ref="C69:F69"/>
    <mergeCell ref="C65:F65"/>
    <mergeCell ref="C66:F66"/>
    <mergeCell ref="C64:F64"/>
    <mergeCell ref="C81:F81"/>
    <mergeCell ref="C80:F80"/>
    <mergeCell ref="C79:F79"/>
    <mergeCell ref="C73:F73"/>
    <mergeCell ref="C68:F68"/>
    <mergeCell ref="C51:F51"/>
    <mergeCell ref="C52:F52"/>
    <mergeCell ref="C45:F45"/>
    <mergeCell ref="C49:F49"/>
    <mergeCell ref="C60:F60"/>
    <mergeCell ref="C61:F61"/>
    <mergeCell ref="C59:F59"/>
    <mergeCell ref="A52:B52"/>
    <mergeCell ref="A48:B48"/>
    <mergeCell ref="A49:B49"/>
    <mergeCell ref="A47:B47"/>
    <mergeCell ref="A50:B50"/>
    <mergeCell ref="A51:B51"/>
    <mergeCell ref="A40:B40"/>
    <mergeCell ref="C40:F40"/>
    <mergeCell ref="A43:B43"/>
    <mergeCell ref="C43:F43"/>
    <mergeCell ref="C42:F42"/>
    <mergeCell ref="A42:B42"/>
    <mergeCell ref="A41:B41"/>
    <mergeCell ref="C41:F41"/>
    <mergeCell ref="C103:F103"/>
    <mergeCell ref="C104:F104"/>
    <mergeCell ref="A113:B113"/>
    <mergeCell ref="C109:F109"/>
    <mergeCell ref="A109:B109"/>
    <mergeCell ref="C108:F108"/>
    <mergeCell ref="A107:B107"/>
    <mergeCell ref="C85:F85"/>
    <mergeCell ref="C86:F86"/>
    <mergeCell ref="C91:F91"/>
    <mergeCell ref="C92:F92"/>
    <mergeCell ref="C93:F93"/>
    <mergeCell ref="C74:F74"/>
    <mergeCell ref="C89:F89"/>
    <mergeCell ref="C82:F82"/>
    <mergeCell ref="C83:F83"/>
    <mergeCell ref="C70:F70"/>
    <mergeCell ref="C75:F75"/>
    <mergeCell ref="C84:F84"/>
    <mergeCell ref="C71:F71"/>
    <mergeCell ref="C72:F72"/>
    <mergeCell ref="A70:B70"/>
    <mergeCell ref="A75:B75"/>
    <mergeCell ref="A71:B71"/>
    <mergeCell ref="A67:B67"/>
    <mergeCell ref="A68:B68"/>
    <mergeCell ref="A84:B84"/>
    <mergeCell ref="A72:B72"/>
    <mergeCell ref="A73:B73"/>
    <mergeCell ref="A78:B78"/>
    <mergeCell ref="A74:B74"/>
    <mergeCell ref="A92:B92"/>
    <mergeCell ref="A89:B89"/>
    <mergeCell ref="A65:B65"/>
    <mergeCell ref="A66:B66"/>
    <mergeCell ref="A80:B80"/>
    <mergeCell ref="A76:B76"/>
    <mergeCell ref="A79:B79"/>
    <mergeCell ref="A85:B85"/>
    <mergeCell ref="A69:B69"/>
    <mergeCell ref="A86:B86"/>
    <mergeCell ref="C36:F36"/>
    <mergeCell ref="C38:F38"/>
    <mergeCell ref="C37:F37"/>
    <mergeCell ref="C50:F50"/>
    <mergeCell ref="C46:F46"/>
    <mergeCell ref="C39:F39"/>
    <mergeCell ref="C47:F47"/>
    <mergeCell ref="C48:F48"/>
    <mergeCell ref="C34:F34"/>
    <mergeCell ref="A108:B108"/>
    <mergeCell ref="A99:B99"/>
    <mergeCell ref="A93:B93"/>
    <mergeCell ref="C56:F56"/>
    <mergeCell ref="C57:F57"/>
    <mergeCell ref="A64:B64"/>
    <mergeCell ref="C63:F63"/>
    <mergeCell ref="C58:F58"/>
    <mergeCell ref="A39:B39"/>
    <mergeCell ref="A21:B21"/>
    <mergeCell ref="C29:F29"/>
    <mergeCell ref="C30:F30"/>
    <mergeCell ref="C31:F31"/>
    <mergeCell ref="C32:F32"/>
    <mergeCell ref="C33:F33"/>
    <mergeCell ref="C21:F21"/>
    <mergeCell ref="C22:F22"/>
    <mergeCell ref="C23:F23"/>
    <mergeCell ref="C24:F24"/>
    <mergeCell ref="C25:F25"/>
    <mergeCell ref="C28:F28"/>
    <mergeCell ref="C26:F26"/>
    <mergeCell ref="C27:F27"/>
    <mergeCell ref="C14:F14"/>
    <mergeCell ref="C16:F16"/>
    <mergeCell ref="C17:F17"/>
    <mergeCell ref="C18:F18"/>
    <mergeCell ref="C19:F19"/>
    <mergeCell ref="C20:F20"/>
    <mergeCell ref="A34:B34"/>
    <mergeCell ref="A36:B36"/>
    <mergeCell ref="A38:B38"/>
    <mergeCell ref="A37:B37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8:B28"/>
    <mergeCell ref="A26:B26"/>
    <mergeCell ref="A27:B27"/>
    <mergeCell ref="A14:B14"/>
    <mergeCell ref="A16:B16"/>
    <mergeCell ref="A17:B17"/>
    <mergeCell ref="A18:B18"/>
    <mergeCell ref="A19:B19"/>
    <mergeCell ref="A20:B20"/>
    <mergeCell ref="A15:B15"/>
    <mergeCell ref="C11:F11"/>
    <mergeCell ref="C12:F12"/>
    <mergeCell ref="C13:F13"/>
    <mergeCell ref="A10:B10"/>
    <mergeCell ref="A11:B11"/>
    <mergeCell ref="A12:B12"/>
    <mergeCell ref="A13:B13"/>
    <mergeCell ref="A1:T1"/>
    <mergeCell ref="A2:T3"/>
    <mergeCell ref="A5:B5"/>
    <mergeCell ref="C5:F5"/>
    <mergeCell ref="A6:Q6"/>
    <mergeCell ref="C10:F10"/>
    <mergeCell ref="A7:Q7"/>
    <mergeCell ref="A8:Q8"/>
    <mergeCell ref="A9:Q9"/>
    <mergeCell ref="C173:F173"/>
    <mergeCell ref="C148:F148"/>
    <mergeCell ref="C157:F157"/>
    <mergeCell ref="A153:B153"/>
    <mergeCell ref="A154:B154"/>
    <mergeCell ref="A168:B168"/>
    <mergeCell ref="A171:B171"/>
    <mergeCell ref="C169:F169"/>
    <mergeCell ref="C170:F170"/>
    <mergeCell ref="A156:B156"/>
    <mergeCell ref="C97:F97"/>
    <mergeCell ref="A130:B130"/>
    <mergeCell ref="A148:B148"/>
    <mergeCell ref="A158:B158"/>
    <mergeCell ref="A157:B157"/>
    <mergeCell ref="C161:F161"/>
    <mergeCell ref="A115:B115"/>
    <mergeCell ref="A116:B116"/>
    <mergeCell ref="C111:F111"/>
    <mergeCell ref="A106:B106"/>
    <mergeCell ref="C207:F207"/>
    <mergeCell ref="A172:B172"/>
    <mergeCell ref="A206:B206"/>
    <mergeCell ref="C172:F172"/>
    <mergeCell ref="C158:F158"/>
    <mergeCell ref="C206:F206"/>
    <mergeCell ref="A173:B173"/>
    <mergeCell ref="A160:B160"/>
    <mergeCell ref="C160:F160"/>
    <mergeCell ref="A170:B170"/>
    <mergeCell ref="A60:B60"/>
    <mergeCell ref="A207:B207"/>
    <mergeCell ref="A61:B61"/>
    <mergeCell ref="A63:B63"/>
    <mergeCell ref="A97:B97"/>
    <mergeCell ref="A87:B87"/>
    <mergeCell ref="A95:B95"/>
    <mergeCell ref="A88:B88"/>
    <mergeCell ref="A101:B101"/>
    <mergeCell ref="A100:B100"/>
    <mergeCell ref="A53:B53"/>
    <mergeCell ref="A54:B54"/>
    <mergeCell ref="C53:F53"/>
    <mergeCell ref="A59:B59"/>
    <mergeCell ref="C54:F54"/>
    <mergeCell ref="A56:B56"/>
    <mergeCell ref="A57:B57"/>
    <mergeCell ref="C55:F55"/>
    <mergeCell ref="A58:B58"/>
    <mergeCell ref="C102:F102"/>
    <mergeCell ref="C105:F105"/>
    <mergeCell ref="A44:B44"/>
    <mergeCell ref="C44:F44"/>
    <mergeCell ref="A62:B62"/>
    <mergeCell ref="C62:F62"/>
    <mergeCell ref="A45:B45"/>
    <mergeCell ref="A46:B46"/>
    <mergeCell ref="C98:F98"/>
    <mergeCell ref="A55:B55"/>
    <mergeCell ref="A146:B146"/>
    <mergeCell ref="C142:F142"/>
    <mergeCell ref="C146:F146"/>
    <mergeCell ref="A159:B159"/>
    <mergeCell ref="C159:F159"/>
    <mergeCell ref="C156:F156"/>
    <mergeCell ref="A143:B143"/>
    <mergeCell ref="C150:F150"/>
    <mergeCell ref="C151:F151"/>
    <mergeCell ref="A131:B131"/>
    <mergeCell ref="C130:F130"/>
    <mergeCell ref="C15:F15"/>
    <mergeCell ref="A205:B205"/>
    <mergeCell ref="C205:F205"/>
    <mergeCell ref="A149:B149"/>
    <mergeCell ref="A150:B150"/>
    <mergeCell ref="A151:B151"/>
    <mergeCell ref="A152:B152"/>
    <mergeCell ref="C149:F149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14"/>
  <sheetViews>
    <sheetView tabSelected="1" zoomScalePageLayoutView="0" workbookViewId="0" topLeftCell="A203">
      <selection activeCell="J213" sqref="J213"/>
    </sheetView>
  </sheetViews>
  <sheetFormatPr defaultColWidth="9.140625" defaultRowHeight="12.75"/>
  <cols>
    <col min="1" max="1" width="6.421875" style="0" customWidth="1"/>
    <col min="2" max="2" width="0.71875" style="0" customWidth="1"/>
    <col min="5" max="5" width="6.28125" style="0" customWidth="1"/>
    <col min="6" max="6" width="2.421875" style="0" customWidth="1"/>
    <col min="7" max="7" width="10.57421875" style="0" customWidth="1"/>
    <col min="8" max="8" width="10.140625" style="0" customWidth="1"/>
    <col min="9" max="9" width="10.57421875" style="0" customWidth="1"/>
    <col min="10" max="10" width="12.8515625" style="0" customWidth="1"/>
    <col min="11" max="11" width="11.7109375" style="0" customWidth="1"/>
    <col min="12" max="12" width="0.2890625" style="0" hidden="1" customWidth="1"/>
    <col min="13" max="13" width="11.28125" style="0" customWidth="1"/>
    <col min="14" max="14" width="12.421875" style="0" customWidth="1"/>
    <col min="15" max="15" width="11.7109375" style="0" customWidth="1"/>
    <col min="16" max="16" width="11.140625" style="0" customWidth="1"/>
    <col min="17" max="17" width="10.140625" style="0" customWidth="1"/>
    <col min="18" max="18" width="19.140625" style="0" hidden="1" customWidth="1"/>
    <col min="19" max="19" width="9.140625" style="0" hidden="1" customWidth="1"/>
    <col min="20" max="20" width="0.13671875" style="0" hidden="1" customWidth="1"/>
  </cols>
  <sheetData>
    <row r="1" spans="1:20" ht="12.7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2" spans="1:20" ht="1.5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ht="12.75" hidden="1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</row>
    <row r="4" ht="1.5" customHeight="1" hidden="1"/>
    <row r="5" spans="1:21" s="4" customFormat="1" ht="99" customHeight="1">
      <c r="A5" s="225" t="s">
        <v>5</v>
      </c>
      <c r="B5" s="226"/>
      <c r="C5" s="187" t="s">
        <v>33</v>
      </c>
      <c r="D5" s="187"/>
      <c r="E5" s="187"/>
      <c r="F5" s="187"/>
      <c r="G5" s="21" t="s">
        <v>241</v>
      </c>
      <c r="H5" s="21" t="s">
        <v>213</v>
      </c>
      <c r="I5" s="21" t="s">
        <v>232</v>
      </c>
      <c r="J5" s="79" t="s">
        <v>197</v>
      </c>
      <c r="K5" s="79" t="s">
        <v>199</v>
      </c>
      <c r="L5" s="22"/>
      <c r="M5" s="79" t="s">
        <v>200</v>
      </c>
      <c r="N5" s="79" t="s">
        <v>201</v>
      </c>
      <c r="O5" s="79" t="s">
        <v>202</v>
      </c>
      <c r="P5" s="21" t="s">
        <v>242</v>
      </c>
      <c r="Q5" s="21" t="s">
        <v>235</v>
      </c>
      <c r="R5" s="3" t="s">
        <v>0</v>
      </c>
      <c r="U5" s="4">
        <v>7.5345</v>
      </c>
    </row>
    <row r="6" spans="1:18" s="4" customFormat="1" ht="21.75" customHeight="1">
      <c r="A6" s="227" t="s">
        <v>240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9"/>
      <c r="R6" s="3"/>
    </row>
    <row r="7" spans="1:18" s="4" customFormat="1" ht="22.5" customHeight="1">
      <c r="A7" s="230" t="s">
        <v>237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2"/>
      <c r="R7" s="3"/>
    </row>
    <row r="8" spans="1:18" s="4" customFormat="1" ht="22.5" customHeight="1">
      <c r="A8" s="233" t="s">
        <v>238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5"/>
      <c r="R8" s="3"/>
    </row>
    <row r="9" spans="1:18" s="4" customFormat="1" ht="23.25" customHeight="1">
      <c r="A9" s="233" t="s">
        <v>239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5"/>
      <c r="R9" s="3"/>
    </row>
    <row r="10" spans="1:17" s="4" customFormat="1" ht="20.25" customHeight="1">
      <c r="A10" s="188">
        <v>3</v>
      </c>
      <c r="B10" s="188"/>
      <c r="C10" s="188" t="s">
        <v>34</v>
      </c>
      <c r="D10" s="188"/>
      <c r="E10" s="188"/>
      <c r="F10" s="188"/>
      <c r="G10" s="65">
        <f>RASH_IZDACI_IZVORI!G10/RASH_IZDACI_IZVORI_EU!$U$5</f>
        <v>2328528.6349459155</v>
      </c>
      <c r="H10" s="65">
        <f>RASH_IZDACI_IZVORI!H10/RASH_IZDACI_IZVORI_EU!$U$5</f>
        <v>1914742.4513902713</v>
      </c>
      <c r="I10" s="49">
        <f>RASH_IZDACI_IZVORI!I10/RASH_IZDACI_IZVORI_EU!$U$5</f>
        <v>1761895.4144269691</v>
      </c>
      <c r="J10" s="49">
        <f>RASH_IZDACI_IZVORI!J10/RASH_IZDACI_IZVORI_EU!$U$5</f>
        <v>1109495.1224367907</v>
      </c>
      <c r="K10" s="49">
        <f>RASH_IZDACI_IZVORI!K10/RASH_IZDACI_IZVORI_EU!$U$5</f>
        <v>1990.8421262193906</v>
      </c>
      <c r="L10" s="49" t="e">
        <f>RASH_IZDACI_IZVORI!L10/RASH_IZDACI_IZVORI_EU!$U$5</f>
        <v>#REF!</v>
      </c>
      <c r="M10" s="49">
        <f>RASH_IZDACI_IZVORI!M10/RASH_IZDACI_IZVORI_EU!$U$5</f>
        <v>75572.36711128807</v>
      </c>
      <c r="N10" s="49">
        <f>RASH_IZDACI_IZVORI!N10/RASH_IZDACI_IZVORI_EU!$U$5</f>
        <v>571519.0125423054</v>
      </c>
      <c r="O10" s="49">
        <f>RASH_IZDACI_IZVORI!O10/RASH_IZDACI_IZVORI_EU!$U$5</f>
        <v>3318.0702103656513</v>
      </c>
      <c r="P10" s="49">
        <f>RASH_IZDACI_IZVORI!P10/RASH_IZDACI_IZVORI_EU!$U$5</f>
        <v>1813570.9071603955</v>
      </c>
      <c r="Q10" s="49">
        <f>RASH_IZDACI_IZVORI!Q10/RASH_IZDACI_IZVORI_EU!$U$5</f>
        <v>1913200.6105249187</v>
      </c>
    </row>
    <row r="11" spans="1:17" s="4" customFormat="1" ht="20.25" customHeight="1">
      <c r="A11" s="175">
        <v>31</v>
      </c>
      <c r="B11" s="175"/>
      <c r="C11" s="175" t="s">
        <v>35</v>
      </c>
      <c r="D11" s="175"/>
      <c r="E11" s="175"/>
      <c r="F11" s="175"/>
      <c r="G11" s="104">
        <f>RASH_IZDACI_IZVORI!G11/RASH_IZDACI_IZVORI_EU!$U$5</f>
        <v>963138.2308049637</v>
      </c>
      <c r="H11" s="69">
        <f>RASH_IZDACI_IZVORI!H11/RASH_IZDACI_IZVORI_EU!$U$5</f>
        <v>1038439.0470502356</v>
      </c>
      <c r="I11" s="40">
        <f>RASH_IZDACI_IZVORI!I11/RASH_IZDACI_IZVORI_EU!$U$5</f>
        <v>1048599.243479992</v>
      </c>
      <c r="J11" s="40">
        <f>RASH_IZDACI_IZVORI!J11/RASH_IZDACI_IZVORI_EU!$U$5</f>
        <v>719621.8727188266</v>
      </c>
      <c r="K11" s="40">
        <f>RASH_IZDACI_IZVORI!K11/RASH_IZDACI_IZVORI_EU!$U$5</f>
        <v>0</v>
      </c>
      <c r="L11" s="40">
        <f>RASH_IZDACI_IZVORI!L11/RASH_IZDACI_IZVORI_EU!$U$5</f>
        <v>0</v>
      </c>
      <c r="M11" s="40">
        <f>RASH_IZDACI_IZVORI!M11/RASH_IZDACI_IZVORI_EU!$U$5</f>
        <v>68352.24633353241</v>
      </c>
      <c r="N11" s="40">
        <f>RASH_IZDACI_IZVORI!N11/RASH_IZDACI_IZVORI_EU!$U$5</f>
        <v>260625.12442763287</v>
      </c>
      <c r="O11" s="40">
        <f>RASH_IZDACI_IZVORI!O11/RASH_IZDACI_IZVORI_EU!$U$5</f>
        <v>0</v>
      </c>
      <c r="P11" s="40">
        <f>RASH_IZDACI_IZVORI!P11/RASH_IZDACI_IZVORI_EU!$U$5</f>
        <v>1108593.801844847</v>
      </c>
      <c r="Q11" s="40">
        <f>RASH_IZDACI_IZVORI!Q11/RASH_IZDACI_IZVORI_EU!$U$5</f>
        <v>1179661.5568385427</v>
      </c>
    </row>
    <row r="12" spans="1:17" s="9" customFormat="1" ht="12.75">
      <c r="A12" s="184">
        <v>311</v>
      </c>
      <c r="B12" s="184"/>
      <c r="C12" s="184" t="s">
        <v>36</v>
      </c>
      <c r="D12" s="184"/>
      <c r="E12" s="184"/>
      <c r="F12" s="184"/>
      <c r="G12" s="104">
        <f>RASH_IZDACI_IZVORI!G12/RASH_IZDACI_IZVORI_EU!$U$5</f>
        <v>808848.6296370031</v>
      </c>
      <c r="H12" s="69">
        <f>RASH_IZDACI_IZVORI!H12/RASH_IZDACI_IZVORI_EU!$U$5</f>
        <v>879410.710730639</v>
      </c>
      <c r="I12" s="40">
        <f>RASH_IZDACI_IZVORI!I12/RASH_IZDACI_IZVORI_EU!$U$5</f>
        <v>874598.1816975246</v>
      </c>
      <c r="J12" s="40">
        <f>RASH_IZDACI_IZVORI!J12/RASH_IZDACI_IZVORI_EU!$U$5</f>
        <v>613443.6259871259</v>
      </c>
      <c r="K12" s="40">
        <f>RASH_IZDACI_IZVORI!K12/RASH_IZDACI_IZVORI_EU!$U$5</f>
        <v>0</v>
      </c>
      <c r="L12" s="41">
        <f>SUM(L13+L16+L18)</f>
        <v>0</v>
      </c>
      <c r="M12" s="40">
        <f>RASH_IZDACI_IZVORI!M12/RASH_IZDACI_IZVORI_EU!$U$5</f>
        <v>57070.8076182892</v>
      </c>
      <c r="N12" s="40">
        <f>RASH_IZDACI_IZVORI!N12/RASH_IZDACI_IZVORI_EU!$U$5</f>
        <v>204083.74809210963</v>
      </c>
      <c r="O12" s="41">
        <f>SUM(O13+O16+O18)</f>
        <v>0</v>
      </c>
      <c r="P12" s="41">
        <f>SUM(P13+P16+P18)</f>
        <v>45220.5189461809</v>
      </c>
      <c r="Q12" s="41">
        <f>SUM(Q13+Q16+Q18)</f>
        <v>47780.21102926538</v>
      </c>
    </row>
    <row r="13" spans="1:17" s="4" customFormat="1" ht="15" customHeight="1">
      <c r="A13" s="175">
        <v>3111</v>
      </c>
      <c r="B13" s="175"/>
      <c r="C13" s="173" t="s">
        <v>37</v>
      </c>
      <c r="D13" s="173"/>
      <c r="E13" s="173"/>
      <c r="F13" s="173"/>
      <c r="G13" s="104">
        <f>RASH_IZDACI_IZVORI!G13/RASH_IZDACI_IZVORI_EU!$U$5</f>
        <v>720531.1566792753</v>
      </c>
      <c r="H13" s="69">
        <f>RASH_IZDACI_IZVORI!H13/RASH_IZDACI_IZVORI_EU!$U$5</f>
        <v>819685.4469440572</v>
      </c>
      <c r="I13" s="40">
        <f>RASH_IZDACI_IZVORI!I13/RASH_IZDACI_IZVORI_EU!$U$5</f>
        <v>830799.654920698</v>
      </c>
      <c r="J13" s="40">
        <f>RASH_IZDACI_IZVORI!J13/RASH_IZDACI_IZVORI_EU!$U$5</f>
        <v>572299.5553785918</v>
      </c>
      <c r="K13" s="40">
        <f>RASH_IZDACI_IZVORI!K13/RASH_IZDACI_IZVORI_EU!$U$5</f>
        <v>0</v>
      </c>
      <c r="L13" s="44">
        <f>SUM(L14)</f>
        <v>0</v>
      </c>
      <c r="M13" s="40">
        <f>RASH_IZDACI_IZVORI!M13/RASH_IZDACI_IZVORI_EU!$U$5</f>
        <v>57070.8076182892</v>
      </c>
      <c r="N13" s="40">
        <f>RASH_IZDACI_IZVORI!N13/RASH_IZDACI_IZVORI_EU!$U$5</f>
        <v>201429.2919238171</v>
      </c>
      <c r="O13" s="44">
        <f>SUM(O14)</f>
        <v>0</v>
      </c>
      <c r="P13" s="40">
        <f>SUM(P14)</f>
        <v>0</v>
      </c>
      <c r="Q13" s="40">
        <f>SUM(Q14)</f>
        <v>0</v>
      </c>
    </row>
    <row r="14" spans="1:17" ht="12.75">
      <c r="A14" s="174">
        <v>31111</v>
      </c>
      <c r="B14" s="174"/>
      <c r="C14" s="174" t="s">
        <v>38</v>
      </c>
      <c r="D14" s="174"/>
      <c r="E14" s="174"/>
      <c r="F14" s="174"/>
      <c r="G14" s="127">
        <f>RASH_IZDACI_IZVORI!G14/RASH_IZDACI_IZVORI_EU!$U$5</f>
        <v>720531.1566792753</v>
      </c>
      <c r="H14" s="72">
        <f>RASH_IZDACI_IZVORI!H14/RASH_IZDACI_IZVORI_EU!$U$5</f>
        <v>812749.3529763089</v>
      </c>
      <c r="I14" s="43">
        <f>RASH_IZDACI_IZVORI!I14/RASH_IZDACI_IZVORI_EU!$U$5</f>
        <v>830799.654920698</v>
      </c>
      <c r="J14" s="43">
        <f>RASH_IZDACI_IZVORI!J14/RASH_IZDACI_IZVORI_EU!$U$5</f>
        <v>572299.5553785918</v>
      </c>
      <c r="K14" s="43">
        <f>RASH_IZDACI_IZVORI!K14/RASH_IZDACI_IZVORI_EU!$U$5</f>
        <v>0</v>
      </c>
      <c r="L14" s="43"/>
      <c r="M14" s="43">
        <f>RASH_IZDACI_IZVORI!M14/RASH_IZDACI_IZVORI_EU!$U$5</f>
        <v>57070.8076182892</v>
      </c>
      <c r="N14" s="43">
        <f>RASH_IZDACI_IZVORI!N14/RASH_IZDACI_IZVORI_EU!$U$5</f>
        <v>201429.2919238171</v>
      </c>
      <c r="O14" s="43">
        <v>0</v>
      </c>
      <c r="P14" s="43"/>
      <c r="Q14" s="43"/>
    </row>
    <row r="15" spans="1:17" ht="12.75">
      <c r="A15" s="208">
        <v>31113</v>
      </c>
      <c r="B15" s="209"/>
      <c r="C15" s="208" t="s">
        <v>247</v>
      </c>
      <c r="D15" s="216"/>
      <c r="E15" s="216"/>
      <c r="F15" s="209"/>
      <c r="G15" s="127">
        <f>RASH_IZDACI_IZVORI!G15/RASH_IZDACI_IZVORI_EU!$U$5</f>
        <v>0</v>
      </c>
      <c r="H15" s="127">
        <f>RASH_IZDACI_IZVORI!H15/RASH_IZDACI_IZVORI_EU!$U$5</f>
        <v>6936.0939677483575</v>
      </c>
      <c r="I15" s="118">
        <f>RASH_IZDACI_IZVORI!I15/RASH_IZDACI_IZVORI_EU!$U$5</f>
        <v>0</v>
      </c>
      <c r="J15" s="118">
        <f>RASH_IZDACI_IZVORI!J15/RASH_IZDACI_IZVORI_EU!$U$5</f>
        <v>0</v>
      </c>
      <c r="K15" s="118">
        <f>RASH_IZDACI_IZVORI!K15/RASH_IZDACI_IZVORI_EU!$U$5</f>
        <v>0</v>
      </c>
      <c r="L15" s="118">
        <f>RASH_IZDACI_IZVORI!L15/RASH_IZDACI_IZVORI_EU!$U$5</f>
        <v>0</v>
      </c>
      <c r="M15" s="118">
        <f>RASH_IZDACI_IZVORI!M15/RASH_IZDACI_IZVORI_EU!$U$5</f>
        <v>0</v>
      </c>
      <c r="N15" s="118">
        <f>RASH_IZDACI_IZVORI!N15/RASH_IZDACI_IZVORI_EU!$U$5</f>
        <v>0</v>
      </c>
      <c r="O15" s="118">
        <f>RASH_IZDACI_IZVORI!O15/RASH_IZDACI_IZVORI_EU!$U$5</f>
        <v>0</v>
      </c>
      <c r="P15" s="118">
        <f>RASH_IZDACI_IZVORI!P15/RASH_IZDACI_IZVORI_EU!$U$5</f>
        <v>0</v>
      </c>
      <c r="Q15" s="118">
        <f>RASH_IZDACI_IZVORI!Q15/RASH_IZDACI_IZVORI_EU!$U$5</f>
        <v>0</v>
      </c>
    </row>
    <row r="16" spans="1:17" s="4" customFormat="1" ht="12.75">
      <c r="A16" s="175">
        <v>3113</v>
      </c>
      <c r="B16" s="175"/>
      <c r="C16" s="175" t="s">
        <v>39</v>
      </c>
      <c r="D16" s="175"/>
      <c r="E16" s="175"/>
      <c r="F16" s="175"/>
      <c r="G16" s="104">
        <f>RASH_IZDACI_IZVORI!G16/RASH_IZDACI_IZVORI_EU!$U$5</f>
        <v>20650.47448404008</v>
      </c>
      <c r="H16" s="104">
        <f>RASH_IZDACI_IZVORI!H16/RASH_IZDACI_IZVORI_EU!$U$5</f>
        <v>19908.421262193908</v>
      </c>
      <c r="I16" s="52">
        <f>RASH_IZDACI_IZVORI!I16/RASH_IZDACI_IZVORI_EU!$U$5</f>
        <v>6636.140420731303</v>
      </c>
      <c r="J16" s="52">
        <f>RASH_IZDACI_IZVORI!J16/RASH_IZDACI_IZVORI_EU!$U$5</f>
        <v>3981.684252438781</v>
      </c>
      <c r="K16" s="52">
        <f>RASH_IZDACI_IZVORI!K16/RASH_IZDACI_IZVORI_EU!$U$5</f>
        <v>0</v>
      </c>
      <c r="L16" s="52">
        <f>RASH_IZDACI_IZVORI!L16/RASH_IZDACI_IZVORI_EU!$U$5</f>
        <v>0</v>
      </c>
      <c r="M16" s="52">
        <f>RASH_IZDACI_IZVORI!M16/RASH_IZDACI_IZVORI_EU!$U$5</f>
        <v>0</v>
      </c>
      <c r="N16" s="52">
        <f>RASH_IZDACI_IZVORI!N16/RASH_IZDACI_IZVORI_EU!$U$5</f>
        <v>2654.456168292521</v>
      </c>
      <c r="O16" s="52">
        <f>RASH_IZDACI_IZVORI!O16/RASH_IZDACI_IZVORI_EU!$U$5</f>
        <v>0</v>
      </c>
      <c r="P16" s="52">
        <f>RASH_IZDACI_IZVORI!P16/RASH_IZDACI_IZVORI_EU!$U$5</f>
        <v>8058.132590085605</v>
      </c>
      <c r="Q16" s="52">
        <f>RASH_IZDACI_IZVORI!Q16/RASH_IZDACI_IZVORI_EU!$U$5</f>
        <v>7963.368504877562</v>
      </c>
    </row>
    <row r="17" spans="1:17" s="4" customFormat="1" ht="12.75">
      <c r="A17" s="175">
        <v>31131</v>
      </c>
      <c r="B17" s="175"/>
      <c r="C17" s="175" t="s">
        <v>39</v>
      </c>
      <c r="D17" s="175"/>
      <c r="E17" s="175"/>
      <c r="F17" s="175"/>
      <c r="G17" s="104">
        <f>RASH_IZDACI_IZVORI!G17/RASH_IZDACI_IZVORI_EU!$U$5</f>
        <v>20650.47448404008</v>
      </c>
      <c r="H17" s="104">
        <f>RASH_IZDACI_IZVORI!H17/RASH_IZDACI_IZVORI_EU!$U$5</f>
        <v>19908.421262193908</v>
      </c>
      <c r="I17" s="52">
        <f>RASH_IZDACI_IZVORI!I17/RASH_IZDACI_IZVORI_EU!$U$5</f>
        <v>6636.140420731303</v>
      </c>
      <c r="J17" s="52">
        <f>RASH_IZDACI_IZVORI!J17/RASH_IZDACI_IZVORI_EU!$U$5</f>
        <v>3981.684252438781</v>
      </c>
      <c r="K17" s="52">
        <f>RASH_IZDACI_IZVORI!K17/RASH_IZDACI_IZVORI_EU!$U$5</f>
        <v>0</v>
      </c>
      <c r="L17" s="52">
        <f>RASH_IZDACI_IZVORI!L17/RASH_IZDACI_IZVORI_EU!$U$5</f>
        <v>0</v>
      </c>
      <c r="M17" s="52">
        <f>RASH_IZDACI_IZVORI!M17/RASH_IZDACI_IZVORI_EU!$U$5</f>
        <v>0</v>
      </c>
      <c r="N17" s="52">
        <f>RASH_IZDACI_IZVORI!N17/RASH_IZDACI_IZVORI_EU!$U$5</f>
        <v>2654.456168292521</v>
      </c>
      <c r="O17" s="52">
        <f>RASH_IZDACI_IZVORI!O17/RASH_IZDACI_IZVORI_EU!$U$5</f>
        <v>0</v>
      </c>
      <c r="P17" s="52">
        <f>RASH_IZDACI_IZVORI!P17/RASH_IZDACI_IZVORI_EU!$U$5</f>
        <v>8058.132590085605</v>
      </c>
      <c r="Q17" s="52">
        <f>RASH_IZDACI_IZVORI!Q17/RASH_IZDACI_IZVORI_EU!$U$5</f>
        <v>7963.368504877562</v>
      </c>
    </row>
    <row r="18" spans="1:17" s="4" customFormat="1" ht="12.75">
      <c r="A18" s="175">
        <v>3114</v>
      </c>
      <c r="B18" s="175"/>
      <c r="C18" s="175" t="s">
        <v>40</v>
      </c>
      <c r="D18" s="175"/>
      <c r="E18" s="175"/>
      <c r="F18" s="175"/>
      <c r="G18" s="104">
        <f>RASH_IZDACI_IZVORI!G18/RASH_IZDACI_IZVORI_EU!$U$5</f>
        <v>67666.9984736877</v>
      </c>
      <c r="H18" s="104">
        <f>RASH_IZDACI_IZVORI!H18/RASH_IZDACI_IZVORI_EU!$U$5</f>
        <v>39816.842524387816</v>
      </c>
      <c r="I18" s="52">
        <f>RASH_IZDACI_IZVORI!I18/RASH_IZDACI_IZVORI_EU!$U$5</f>
        <v>37162.386356095296</v>
      </c>
      <c r="J18" s="52">
        <f>RASH_IZDACI_IZVORI!J18/RASH_IZDACI_IZVORI_EU!$U$5</f>
        <v>37162.386356095296</v>
      </c>
      <c r="K18" s="52">
        <f>RASH_IZDACI_IZVORI!K18/RASH_IZDACI_IZVORI_EU!$U$5</f>
        <v>0</v>
      </c>
      <c r="L18" s="52">
        <f>RASH_IZDACI_IZVORI!L18/RASH_IZDACI_IZVORI_EU!$U$5</f>
        <v>0</v>
      </c>
      <c r="M18" s="52">
        <f>RASH_IZDACI_IZVORI!M18/RASH_IZDACI_IZVORI_EU!$U$5</f>
        <v>0</v>
      </c>
      <c r="N18" s="52">
        <f>RASH_IZDACI_IZVORI!N18/RASH_IZDACI_IZVORI_EU!$U$5</f>
        <v>0</v>
      </c>
      <c r="O18" s="52">
        <f>RASH_IZDACI_IZVORI!O18/RASH_IZDACI_IZVORI_EU!$U$5</f>
        <v>0</v>
      </c>
      <c r="P18" s="52">
        <f>RASH_IZDACI_IZVORI!P18/RASH_IZDACI_IZVORI_EU!$U$5</f>
        <v>37162.386356095296</v>
      </c>
      <c r="Q18" s="52">
        <f>RASH_IZDACI_IZVORI!Q18/RASH_IZDACI_IZVORI_EU!$U$5</f>
        <v>39816.842524387816</v>
      </c>
    </row>
    <row r="19" spans="1:17" s="6" customFormat="1" ht="14.25" customHeight="1">
      <c r="A19" s="174">
        <v>31141</v>
      </c>
      <c r="B19" s="174"/>
      <c r="C19" s="171" t="s">
        <v>40</v>
      </c>
      <c r="D19" s="171"/>
      <c r="E19" s="171"/>
      <c r="F19" s="171"/>
      <c r="G19" s="127">
        <f>RASH_IZDACI_IZVORI!G19/RASH_IZDACI_IZVORI_EU!$U$5</f>
        <v>67666.9984736877</v>
      </c>
      <c r="H19" s="127">
        <f>RASH_IZDACI_IZVORI!H19/RASH_IZDACI_IZVORI_EU!$U$5</f>
        <v>39816.842524387816</v>
      </c>
      <c r="I19" s="118">
        <f>RASH_IZDACI_IZVORI!I19/RASH_IZDACI_IZVORI_EU!$U$5</f>
        <v>37162.386356095296</v>
      </c>
      <c r="J19" s="118">
        <f>RASH_IZDACI_IZVORI!J19/RASH_IZDACI_IZVORI_EU!$U$5</f>
        <v>37162.386356095296</v>
      </c>
      <c r="K19" s="118">
        <f>RASH_IZDACI_IZVORI!K19/RASH_IZDACI_IZVORI_EU!$U$5</f>
        <v>0</v>
      </c>
      <c r="L19" s="118">
        <f>RASH_IZDACI_IZVORI!L19/RASH_IZDACI_IZVORI_EU!$U$5</f>
        <v>0</v>
      </c>
      <c r="M19" s="118">
        <f>RASH_IZDACI_IZVORI!M19/RASH_IZDACI_IZVORI_EU!$U$5</f>
        <v>0</v>
      </c>
      <c r="N19" s="118">
        <f>RASH_IZDACI_IZVORI!N19/RASH_IZDACI_IZVORI_EU!$U$5</f>
        <v>0</v>
      </c>
      <c r="O19" s="118">
        <f>RASH_IZDACI_IZVORI!O19/RASH_IZDACI_IZVORI_EU!$U$5</f>
        <v>0</v>
      </c>
      <c r="P19" s="118">
        <f>RASH_IZDACI_IZVORI!P19/RASH_IZDACI_IZVORI_EU!$U$5</f>
        <v>37162.386356095296</v>
      </c>
      <c r="Q19" s="118">
        <f>RASH_IZDACI_IZVORI!Q19/RASH_IZDACI_IZVORI_EU!$U$5</f>
        <v>39816.842524387816</v>
      </c>
    </row>
    <row r="20" spans="1:17" s="9" customFormat="1" ht="12.75">
      <c r="A20" s="184">
        <v>312</v>
      </c>
      <c r="B20" s="184"/>
      <c r="C20" s="184" t="s">
        <v>41</v>
      </c>
      <c r="D20" s="184"/>
      <c r="E20" s="184"/>
      <c r="F20" s="184"/>
      <c r="G20" s="104">
        <f>RASH_IZDACI_IZVORI!G20/RASH_IZDACI_IZVORI_EU!$U$5</f>
        <v>28145.862366447673</v>
      </c>
      <c r="H20" s="104">
        <f>RASH_IZDACI_IZVORI!H20/RASH_IZDACI_IZVORI_EU!$U$5</f>
        <v>28296.370031189857</v>
      </c>
      <c r="I20" s="52">
        <f>RASH_IZDACI_IZVORI!I20/RASH_IZDACI_IZVORI_EU!$U$5</f>
        <v>29996.81465259805</v>
      </c>
      <c r="J20" s="52">
        <f>RASH_IZDACI_IZVORI!J20/RASH_IZDACI_IZVORI_EU!$U$5</f>
        <v>0</v>
      </c>
      <c r="K20" s="52">
        <f>RASH_IZDACI_IZVORI!K20/RASH_IZDACI_IZVORI_EU!$U$5</f>
        <v>0</v>
      </c>
      <c r="L20" s="52">
        <f>RASH_IZDACI_IZVORI!L20/RASH_IZDACI_IZVORI_EU!$U$5</f>
        <v>0</v>
      </c>
      <c r="M20" s="52">
        <f>RASH_IZDACI_IZVORI!M20/RASH_IZDACI_IZVORI_EU!$U$5</f>
        <v>0</v>
      </c>
      <c r="N20" s="52">
        <f>RASH_IZDACI_IZVORI!N20/RASH_IZDACI_IZVORI_EU!$U$5</f>
        <v>29996.81465259805</v>
      </c>
      <c r="O20" s="52">
        <f>RASH_IZDACI_IZVORI!O20/RASH_IZDACI_IZVORI_EU!$U$5</f>
        <v>0</v>
      </c>
      <c r="P20" s="52">
        <f>RASH_IZDACI_IZVORI!P20/RASH_IZDACI_IZVORI_EU!$U$5</f>
        <v>28135.377264582916</v>
      </c>
      <c r="Q20" s="52">
        <f>RASH_IZDACI_IZVORI!Q20/RASH_IZDACI_IZVORI_EU!$U$5</f>
        <v>30282.03596788108</v>
      </c>
    </row>
    <row r="21" spans="1:17" s="4" customFormat="1" ht="12.75">
      <c r="A21" s="175">
        <v>3121</v>
      </c>
      <c r="B21" s="175"/>
      <c r="C21" s="175" t="s">
        <v>41</v>
      </c>
      <c r="D21" s="175"/>
      <c r="E21" s="175"/>
      <c r="F21" s="175"/>
      <c r="G21" s="104">
        <f>RASH_IZDACI_IZVORI!G21/RASH_IZDACI_IZVORI_EU!$U$5</f>
        <v>28145.862366447673</v>
      </c>
      <c r="H21" s="104">
        <f>RASH_IZDACI_IZVORI!H21/RASH_IZDACI_IZVORI_EU!$U$5</f>
        <v>28296.370031189857</v>
      </c>
      <c r="I21" s="52">
        <f>RASH_IZDACI_IZVORI!I21/RASH_IZDACI_IZVORI_EU!$U$5</f>
        <v>29996.81465259805</v>
      </c>
      <c r="J21" s="52">
        <f>RASH_IZDACI_IZVORI!J21/RASH_IZDACI_IZVORI_EU!$U$5</f>
        <v>0</v>
      </c>
      <c r="K21" s="52">
        <f>RASH_IZDACI_IZVORI!K21/RASH_IZDACI_IZVORI_EU!$U$5</f>
        <v>0</v>
      </c>
      <c r="L21" s="40">
        <f>SUM(L22:L27)</f>
        <v>0</v>
      </c>
      <c r="M21" s="52">
        <f>RASH_IZDACI_IZVORI!M21/RASH_IZDACI_IZVORI_EU!$U$5</f>
        <v>0</v>
      </c>
      <c r="N21" s="52">
        <f>RASH_IZDACI_IZVORI!N21/RASH_IZDACI_IZVORI_EU!$U$5</f>
        <v>29996.81465259805</v>
      </c>
      <c r="O21" s="52">
        <f>RASH_IZDACI_IZVORI!O21/RASH_IZDACI_IZVORI_EU!$U$5</f>
        <v>0</v>
      </c>
      <c r="P21" s="52">
        <f>RASH_IZDACI_IZVORI!P21/RASH_IZDACI_IZVORI_EU!$U$5</f>
        <v>28135.377264582916</v>
      </c>
      <c r="Q21" s="52">
        <f>RASH_IZDACI_IZVORI!Q21/RASH_IZDACI_IZVORI_EU!$U$5</f>
        <v>30282.03596788108</v>
      </c>
    </row>
    <row r="22" spans="1:17" s="6" customFormat="1" ht="12.75">
      <c r="A22" s="174">
        <v>31212</v>
      </c>
      <c r="B22" s="174"/>
      <c r="C22" s="174" t="s">
        <v>42</v>
      </c>
      <c r="D22" s="174"/>
      <c r="E22" s="174"/>
      <c r="F22" s="174"/>
      <c r="G22" s="127">
        <f>RASH_IZDACI_IZVORI!G22/RASH_IZDACI_IZVORI_EU!$U$5</f>
        <v>2694.6711792421524</v>
      </c>
      <c r="H22" s="127">
        <f>RASH_IZDACI_IZVORI!H22/RASH_IZDACI_IZVORI_EU!$U$5</f>
        <v>10433.738137898998</v>
      </c>
      <c r="I22" s="118">
        <f>RASH_IZDACI_IZVORI!I22/RASH_IZDACI_IZVORI_EU!$U$5</f>
        <v>13262.326630831507</v>
      </c>
      <c r="J22" s="118">
        <f>RASH_IZDACI_IZVORI!J22/RASH_IZDACI_IZVORI_EU!$U$5</f>
        <v>0</v>
      </c>
      <c r="K22" s="118">
        <f>RASH_IZDACI_IZVORI!K22/RASH_IZDACI_IZVORI_EU!$U$5</f>
        <v>0</v>
      </c>
      <c r="L22" s="43"/>
      <c r="M22" s="118">
        <f>RASH_IZDACI_IZVORI!M22/RASH_IZDACI_IZVORI_EU!$U$5</f>
        <v>0</v>
      </c>
      <c r="N22" s="118">
        <f>RASH_IZDACI_IZVORI!N22/RASH_IZDACI_IZVORI_EU!$U$5</f>
        <v>13262.326630831507</v>
      </c>
      <c r="O22" s="118">
        <f>RASH_IZDACI_IZVORI!O22/RASH_IZDACI_IZVORI_EU!$U$5</f>
        <v>0</v>
      </c>
      <c r="P22" s="118">
        <f>RASH_IZDACI_IZVORI!P22/RASH_IZDACI_IZVORI_EU!$U$5</f>
        <v>11480.522927865153</v>
      </c>
      <c r="Q22" s="118">
        <f>RASH_IZDACI_IZVORI!Q22/RASH_IZDACI_IZVORI_EU!$U$5</f>
        <v>12807.751012011413</v>
      </c>
    </row>
    <row r="23" spans="1:17" s="6" customFormat="1" ht="25.5" customHeight="1">
      <c r="A23" s="174">
        <v>31213</v>
      </c>
      <c r="B23" s="174"/>
      <c r="C23" s="171" t="s">
        <v>43</v>
      </c>
      <c r="D23" s="171"/>
      <c r="E23" s="171"/>
      <c r="F23" s="171"/>
      <c r="G23" s="127">
        <f>RASH_IZDACI_IZVORI!G23/RASH_IZDACI_IZVORI_EU!$U$5</f>
        <v>5315.548477005773</v>
      </c>
      <c r="H23" s="127">
        <f>RASH_IZDACI_IZVORI!H23/RASH_IZDACI_IZVORI_EU!$U$5</f>
        <v>4857.654787975313</v>
      </c>
      <c r="I23" s="118">
        <f>RASH_IZDACI_IZVORI!I23/RASH_IZDACI_IZVORI_EU!$U$5</f>
        <v>4857.654787975313</v>
      </c>
      <c r="J23" s="118">
        <f>RASH_IZDACI_IZVORI!J23/RASH_IZDACI_IZVORI_EU!$U$5</f>
        <v>0</v>
      </c>
      <c r="K23" s="118">
        <f>RASH_IZDACI_IZVORI!K23/RASH_IZDACI_IZVORI_EU!$U$5</f>
        <v>0</v>
      </c>
      <c r="L23" s="43"/>
      <c r="M23" s="118">
        <f>RASH_IZDACI_IZVORI!M23/RASH_IZDACI_IZVORI_EU!$U$5</f>
        <v>0</v>
      </c>
      <c r="N23" s="118">
        <f>RASH_IZDACI_IZVORI!N23/RASH_IZDACI_IZVORI_EU!$U$5</f>
        <v>4857.654787975313</v>
      </c>
      <c r="O23" s="118">
        <f>RASH_IZDACI_IZVORI!O23/RASH_IZDACI_IZVORI_EU!$U$5</f>
        <v>0</v>
      </c>
      <c r="P23" s="118">
        <f>RASH_IZDACI_IZVORI!P23/RASH_IZDACI_IZVORI_EU!$U$5</f>
        <v>4778.021102926537</v>
      </c>
      <c r="Q23" s="118">
        <f>RASH_IZDACI_IZVORI!Q23/RASH_IZDACI_IZVORI_EU!$U$5</f>
        <v>7520.074324772711</v>
      </c>
    </row>
    <row r="24" spans="1:17" s="6" customFormat="1" ht="18" customHeight="1">
      <c r="A24" s="174">
        <v>31214</v>
      </c>
      <c r="B24" s="174"/>
      <c r="C24" s="171" t="s">
        <v>44</v>
      </c>
      <c r="D24" s="171"/>
      <c r="E24" s="171"/>
      <c r="F24" s="171"/>
      <c r="G24" s="127">
        <f>RASH_IZDACI_IZVORI!G24/RASH_IZDACI_IZVORI_EU!$U$5</f>
        <v>1740.1287411241622</v>
      </c>
      <c r="H24" s="127">
        <f>RASH_IZDACI_IZVORI!H24/RASH_IZDACI_IZVORI_EU!$U$5</f>
        <v>1922.622602694273</v>
      </c>
      <c r="I24" s="118">
        <f>RASH_IZDACI_IZVORI!I24/RASH_IZDACI_IZVORI_EU!$U$5</f>
        <v>1922.622602694273</v>
      </c>
      <c r="J24" s="118">
        <f>RASH_IZDACI_IZVORI!J24/RASH_IZDACI_IZVORI_EU!$U$5</f>
        <v>0</v>
      </c>
      <c r="K24" s="118">
        <f>RASH_IZDACI_IZVORI!K24/RASH_IZDACI_IZVORI_EU!$U$5</f>
        <v>0</v>
      </c>
      <c r="L24" s="43"/>
      <c r="M24" s="118">
        <f>RASH_IZDACI_IZVORI!M24/RASH_IZDACI_IZVORI_EU!$U$5</f>
        <v>0</v>
      </c>
      <c r="N24" s="118">
        <f>RASH_IZDACI_IZVORI!N24/RASH_IZDACI_IZVORI_EU!$U$5</f>
        <v>1922.622602694273</v>
      </c>
      <c r="O24" s="118">
        <f>RASH_IZDACI_IZVORI!O24/RASH_IZDACI_IZVORI_EU!$U$5</f>
        <v>0</v>
      </c>
      <c r="P24" s="118">
        <f>RASH_IZDACI_IZVORI!P24/RASH_IZDACI_IZVORI_EU!$U$5</f>
        <v>1922.622602694273</v>
      </c>
      <c r="Q24" s="118">
        <f>RASH_IZDACI_IZVORI!Q24/RASH_IZDACI_IZVORI_EU!$U$5</f>
        <v>0</v>
      </c>
    </row>
    <row r="25" spans="1:17" s="6" customFormat="1" ht="25.5" customHeight="1">
      <c r="A25" s="174">
        <v>31215</v>
      </c>
      <c r="B25" s="174"/>
      <c r="C25" s="171" t="s">
        <v>45</v>
      </c>
      <c r="D25" s="171"/>
      <c r="E25" s="171"/>
      <c r="F25" s="171"/>
      <c r="G25" s="127">
        <f>RASH_IZDACI_IZVORI!G25/RASH_IZDACI_IZVORI_EU!$U$5</f>
        <v>1451.7220784391798</v>
      </c>
      <c r="H25" s="127">
        <f>RASH_IZDACI_IZVORI!H25/RASH_IZDACI_IZVORI_EU!$U$5</f>
        <v>1990.8421262193906</v>
      </c>
      <c r="I25" s="118">
        <f>RASH_IZDACI_IZVORI!I25/RASH_IZDACI_IZVORI_EU!$U$5</f>
        <v>1327.2280841462605</v>
      </c>
      <c r="J25" s="118">
        <f>RASH_IZDACI_IZVORI!J25/RASH_IZDACI_IZVORI_EU!$U$5</f>
        <v>0</v>
      </c>
      <c r="K25" s="118">
        <f>RASH_IZDACI_IZVORI!K25/RASH_IZDACI_IZVORI_EU!$U$5</f>
        <v>0</v>
      </c>
      <c r="L25" s="43"/>
      <c r="M25" s="118">
        <f>RASH_IZDACI_IZVORI!M25/RASH_IZDACI_IZVORI_EU!$U$5</f>
        <v>0</v>
      </c>
      <c r="N25" s="118">
        <f>RASH_IZDACI_IZVORI!N25/RASH_IZDACI_IZVORI_EU!$U$5</f>
        <v>1327.2280841462605</v>
      </c>
      <c r="O25" s="118">
        <f>RASH_IZDACI_IZVORI!O25/RASH_IZDACI_IZVORI_EU!$U$5</f>
        <v>0</v>
      </c>
      <c r="P25" s="118">
        <f>RASH_IZDACI_IZVORI!P25/RASH_IZDACI_IZVORI_EU!$U$5</f>
        <v>1327.2280841462605</v>
      </c>
      <c r="Q25" s="118">
        <f>RASH_IZDACI_IZVORI!Q25/RASH_IZDACI_IZVORI_EU!$U$5</f>
        <v>1327.2280841462605</v>
      </c>
    </row>
    <row r="26" spans="1:17" s="6" customFormat="1" ht="25.5" customHeight="1">
      <c r="A26" s="208">
        <v>31216</v>
      </c>
      <c r="B26" s="209"/>
      <c r="C26" s="205" t="s">
        <v>166</v>
      </c>
      <c r="D26" s="206"/>
      <c r="E26" s="206"/>
      <c r="F26" s="207"/>
      <c r="G26" s="127">
        <f>RASH_IZDACI_IZVORI!G26/RASH_IZDACI_IZVORI_EU!$U$5</f>
        <v>7963.368504877562</v>
      </c>
      <c r="H26" s="127">
        <f>RASH_IZDACI_IZVORI!H26/RASH_IZDACI_IZVORI_EU!$U$5</f>
        <v>8162.452717499502</v>
      </c>
      <c r="I26" s="118">
        <f>RASH_IZDACI_IZVORI!I26/RASH_IZDACI_IZVORI_EU!$U$5</f>
        <v>8162.452717499502</v>
      </c>
      <c r="J26" s="118">
        <f>RASH_IZDACI_IZVORI!J26/RASH_IZDACI_IZVORI_EU!$U$5</f>
        <v>0</v>
      </c>
      <c r="K26" s="118">
        <f>RASH_IZDACI_IZVORI!K26/RASH_IZDACI_IZVORI_EU!$U$5</f>
        <v>0</v>
      </c>
      <c r="L26" s="43"/>
      <c r="M26" s="118">
        <f>RASH_IZDACI_IZVORI!M26/RASH_IZDACI_IZVORI_EU!$U$5</f>
        <v>0</v>
      </c>
      <c r="N26" s="118">
        <f>RASH_IZDACI_IZVORI!N26/RASH_IZDACI_IZVORI_EU!$U$5</f>
        <v>8162.452717499502</v>
      </c>
      <c r="O26" s="118">
        <f>RASH_IZDACI_IZVORI!O26/RASH_IZDACI_IZVORI_EU!$U$5</f>
        <v>0</v>
      </c>
      <c r="P26" s="118">
        <f>RASH_IZDACI_IZVORI!P26/RASH_IZDACI_IZVORI_EU!$U$5</f>
        <v>8162.452717499502</v>
      </c>
      <c r="Q26" s="118">
        <f>RASH_IZDACI_IZVORI!Q26/RASH_IZDACI_IZVORI_EU!$U$5</f>
        <v>8162.452717499502</v>
      </c>
    </row>
    <row r="27" spans="1:17" s="6" customFormat="1" ht="25.5" customHeight="1">
      <c r="A27" s="208">
        <v>31219</v>
      </c>
      <c r="B27" s="209"/>
      <c r="C27" s="205" t="s">
        <v>167</v>
      </c>
      <c r="D27" s="206"/>
      <c r="E27" s="206"/>
      <c r="F27" s="207"/>
      <c r="G27" s="127">
        <f>RASH_IZDACI_IZVORI!G27/RASH_IZDACI_IZVORI_EU!$U$5</f>
        <v>8980.423385758842</v>
      </c>
      <c r="H27" s="127">
        <f>RASH_IZDACI_IZVORI!H27/RASH_IZDACI_IZVORI_EU!$U$5</f>
        <v>929.0596589023824</v>
      </c>
      <c r="I27" s="118">
        <f>RASH_IZDACI_IZVORI!I27/RASH_IZDACI_IZVORI_EU!$U$5</f>
        <v>464.5298294511912</v>
      </c>
      <c r="J27" s="118">
        <f>RASH_IZDACI_IZVORI!J27/RASH_IZDACI_IZVORI_EU!$U$5</f>
        <v>0</v>
      </c>
      <c r="K27" s="118">
        <f>RASH_IZDACI_IZVORI!K27/RASH_IZDACI_IZVORI_EU!$U$5</f>
        <v>0</v>
      </c>
      <c r="L27" s="43"/>
      <c r="M27" s="118">
        <f>RASH_IZDACI_IZVORI!M27/RASH_IZDACI_IZVORI_EU!$U$5</f>
        <v>0</v>
      </c>
      <c r="N27" s="118">
        <f>RASH_IZDACI_IZVORI!N27/RASH_IZDACI_IZVORI_EU!$U$5</f>
        <v>464.5298294511912</v>
      </c>
      <c r="O27" s="118">
        <f>RASH_IZDACI_IZVORI!O27/RASH_IZDACI_IZVORI_EU!$U$5</f>
        <v>0</v>
      </c>
      <c r="P27" s="118">
        <f>RASH_IZDACI_IZVORI!P27/RASH_IZDACI_IZVORI_EU!$U$5</f>
        <v>464.5298294511912</v>
      </c>
      <c r="Q27" s="118">
        <f>RASH_IZDACI_IZVORI!Q27/RASH_IZDACI_IZVORI_EU!$U$5</f>
        <v>464.5298294511912</v>
      </c>
    </row>
    <row r="28" spans="1:17" s="9" customFormat="1" ht="12.75">
      <c r="A28" s="184">
        <v>313</v>
      </c>
      <c r="B28" s="184"/>
      <c r="C28" s="184" t="s">
        <v>46</v>
      </c>
      <c r="D28" s="184"/>
      <c r="E28" s="184"/>
      <c r="F28" s="184"/>
      <c r="G28" s="104">
        <f>RASH_IZDACI_IZVORI!G28/RASH_IZDACI_IZVORI_EU!$U$5</f>
        <v>126143.73880151303</v>
      </c>
      <c r="H28" s="104">
        <f>RASH_IZDACI_IZVORI!H28/RASH_IZDACI_IZVORI_EU!$U$5</f>
        <v>130731.96628840665</v>
      </c>
      <c r="I28" s="52">
        <f>RASH_IZDACI_IZVORI!I28/RASH_IZDACI_IZVORI_EU!$U$5</f>
        <v>144004.24712986927</v>
      </c>
      <c r="J28" s="52">
        <f>RASH_IZDACI_IZVORI!J28/RASH_IZDACI_IZVORI_EU!$U$5</f>
        <v>106178.24673170084</v>
      </c>
      <c r="K28" s="52">
        <f>RASH_IZDACI_IZVORI!K28/RASH_IZDACI_IZVORI_EU!$U$5</f>
        <v>0</v>
      </c>
      <c r="L28" s="41">
        <f>SUM(L29)</f>
        <v>0</v>
      </c>
      <c r="M28" s="52">
        <f>RASH_IZDACI_IZVORI!M28/RASH_IZDACI_IZVORI_EU!$U$5</f>
        <v>11281.438715243214</v>
      </c>
      <c r="N28" s="52">
        <f>RASH_IZDACI_IZVORI!N28/RASH_IZDACI_IZVORI_EU!$U$5</f>
        <v>26544.56168292521</v>
      </c>
      <c r="O28" s="52">
        <f>RASH_IZDACI_IZVORI!O28/RASH_IZDACI_IZVORI_EU!$U$5</f>
        <v>0</v>
      </c>
      <c r="P28" s="52">
        <f>RASH_IZDACI_IZVORI!P28/RASH_IZDACI_IZVORI_EU!$U$5</f>
        <v>159267.37009755126</v>
      </c>
      <c r="Q28" s="52">
        <f>RASH_IZDACI_IZVORI!Q28/RASH_IZDACI_IZVORI_EU!$U$5</f>
        <v>185811.93178047647</v>
      </c>
    </row>
    <row r="29" spans="1:17" s="4" customFormat="1" ht="27.75" customHeight="1">
      <c r="A29" s="175">
        <v>3132</v>
      </c>
      <c r="B29" s="175"/>
      <c r="C29" s="202" t="s">
        <v>47</v>
      </c>
      <c r="D29" s="203"/>
      <c r="E29" s="203"/>
      <c r="F29" s="204"/>
      <c r="G29" s="104">
        <f>RASH_IZDACI_IZVORI!G29/RASH_IZDACI_IZVORI_EU!$U$5</f>
        <v>126143.73880151303</v>
      </c>
      <c r="H29" s="104">
        <f>RASH_IZDACI_IZVORI!H29/RASH_IZDACI_IZVORI_EU!$U$5</f>
        <v>130731.96628840665</v>
      </c>
      <c r="I29" s="52">
        <f>RASH_IZDACI_IZVORI!I29/RASH_IZDACI_IZVORI_EU!$U$5</f>
        <v>144004.24712986927</v>
      </c>
      <c r="J29" s="52">
        <f>RASH_IZDACI_IZVORI!J29/RASH_IZDACI_IZVORI_EU!$U$5</f>
        <v>106178.24673170084</v>
      </c>
      <c r="K29" s="52">
        <f>RASH_IZDACI_IZVORI!K29/RASH_IZDACI_IZVORI_EU!$U$5</f>
        <v>0</v>
      </c>
      <c r="L29" s="50">
        <f>SUM(L30)</f>
        <v>0</v>
      </c>
      <c r="M29" s="52">
        <f>RASH_IZDACI_IZVORI!M29/RASH_IZDACI_IZVORI_EU!$U$5</f>
        <v>11281.438715243214</v>
      </c>
      <c r="N29" s="52">
        <f>RASH_IZDACI_IZVORI!N29/RASH_IZDACI_IZVORI_EU!$U$5</f>
        <v>26544.56168292521</v>
      </c>
      <c r="O29" s="52">
        <f>RASH_IZDACI_IZVORI!O29/RASH_IZDACI_IZVORI_EU!$U$5</f>
        <v>0</v>
      </c>
      <c r="P29" s="52">
        <f>RASH_IZDACI_IZVORI!P29/RASH_IZDACI_IZVORI_EU!$U$5</f>
        <v>159267.37009755126</v>
      </c>
      <c r="Q29" s="52">
        <f>RASH_IZDACI_IZVORI!Q29/RASH_IZDACI_IZVORI_EU!$U$5</f>
        <v>185811.93178047647</v>
      </c>
    </row>
    <row r="30" spans="1:17" s="6" customFormat="1" ht="27.75" customHeight="1">
      <c r="A30" s="174">
        <v>31321</v>
      </c>
      <c r="B30" s="174"/>
      <c r="C30" s="171" t="s">
        <v>47</v>
      </c>
      <c r="D30" s="171"/>
      <c r="E30" s="171"/>
      <c r="F30" s="171"/>
      <c r="G30" s="127">
        <f>RASH_IZDACI_IZVORI!G30/RASH_IZDACI_IZVORI_EU!$U$5</f>
        <v>126143.73880151303</v>
      </c>
      <c r="H30" s="127">
        <f>RASH_IZDACI_IZVORI!H30/RASH_IZDACI_IZVORI_EU!$U$5</f>
        <v>130731.96628840665</v>
      </c>
      <c r="I30" s="118">
        <f>RASH_IZDACI_IZVORI!I30/RASH_IZDACI_IZVORI_EU!$U$5</f>
        <v>144004.24712986927</v>
      </c>
      <c r="J30" s="118">
        <f>RASH_IZDACI_IZVORI!J30/RASH_IZDACI_IZVORI_EU!$U$5</f>
        <v>106178.24673170084</v>
      </c>
      <c r="K30" s="118">
        <f>RASH_IZDACI_IZVORI!K30/RASH_IZDACI_IZVORI_EU!$U$5</f>
        <v>0</v>
      </c>
      <c r="L30" s="43"/>
      <c r="M30" s="118">
        <f>RASH_IZDACI_IZVORI!M30/RASH_IZDACI_IZVORI_EU!$U$5</f>
        <v>11281.438715243214</v>
      </c>
      <c r="N30" s="118">
        <f>RASH_IZDACI_IZVORI!N30/RASH_IZDACI_IZVORI_EU!$U$5</f>
        <v>26544.56168292521</v>
      </c>
      <c r="O30" s="118">
        <f>RASH_IZDACI_IZVORI!O30/RASH_IZDACI_IZVORI_EU!$U$5</f>
        <v>0</v>
      </c>
      <c r="P30" s="118">
        <f>RASH_IZDACI_IZVORI!P30/RASH_IZDACI_IZVORI_EU!$U$5</f>
        <v>159267.37009755126</v>
      </c>
      <c r="Q30" s="118">
        <f>RASH_IZDACI_IZVORI!Q30/RASH_IZDACI_IZVORI_EU!$U$5</f>
        <v>185811.93178047647</v>
      </c>
    </row>
    <row r="31" spans="1:17" s="4" customFormat="1" ht="16.5" customHeight="1">
      <c r="A31" s="175">
        <v>32</v>
      </c>
      <c r="B31" s="175"/>
      <c r="C31" s="173" t="s">
        <v>48</v>
      </c>
      <c r="D31" s="173"/>
      <c r="E31" s="173"/>
      <c r="F31" s="173"/>
      <c r="G31" s="104">
        <f>RASH_IZDACI_IZVORI!G31/RASH_IZDACI_IZVORI_EU!$U$5</f>
        <v>1333538.3900723339</v>
      </c>
      <c r="H31" s="104">
        <f>RASH_IZDACI_IZVORI!H31/RASH_IZDACI_IZVORI_EU!$U$5</f>
        <v>862480.3238436525</v>
      </c>
      <c r="I31" s="52">
        <f>RASH_IZDACI_IZVORI!I31/RASH_IZDACI_IZVORI_EU!$U$5</f>
        <v>704671.8428561948</v>
      </c>
      <c r="J31" s="52">
        <f>RASH_IZDACI_IZVORI!J31/RASH_IZDACI_IZVORI_EU!$U$5</f>
        <v>389873.24971796403</v>
      </c>
      <c r="K31" s="52">
        <f>RASH_IZDACI_IZVORI!K31/RASH_IZDACI_IZVORI_EU!$U$5</f>
        <v>1990.8421262193906</v>
      </c>
      <c r="L31" s="44">
        <f>SUM(L32+L45+L69+L112+L115)</f>
        <v>82288.14121706816</v>
      </c>
      <c r="M31" s="52">
        <f>RASH_IZDACI_IZVORI!M31/RASH_IZDACI_IZVORI_EU!$U$5</f>
        <v>7220.1207777556565</v>
      </c>
      <c r="N31" s="52">
        <f>RASH_IZDACI_IZVORI!N31/RASH_IZDACI_IZVORI_EU!$U$5</f>
        <v>302269.5600238901</v>
      </c>
      <c r="O31" s="52">
        <f>RASH_IZDACI_IZVORI!O31/RASH_IZDACI_IZVORI_EU!$U$5</f>
        <v>3318.0702103656513</v>
      </c>
      <c r="P31" s="52">
        <f>RASH_IZDACI_IZVORI!P31/RASH_IZDACI_IZVORI_EU!$U$5</f>
        <v>699230.2077111951</v>
      </c>
      <c r="Q31" s="52">
        <f>RASH_IZDACI_IZVORI!Q31/RASH_IZDACI_IZVORI_EU!$U$5</f>
        <v>730353.706284425</v>
      </c>
    </row>
    <row r="32" spans="1:17" s="9" customFormat="1" ht="16.5" customHeight="1">
      <c r="A32" s="184">
        <v>321</v>
      </c>
      <c r="B32" s="184"/>
      <c r="C32" s="183" t="s">
        <v>49</v>
      </c>
      <c r="D32" s="183"/>
      <c r="E32" s="183"/>
      <c r="F32" s="183"/>
      <c r="G32" s="104">
        <f>RASH_IZDACI_IZVORI!G32/RASH_IZDACI_IZVORI_EU!$U$5</f>
        <v>39324.97179640321</v>
      </c>
      <c r="H32" s="104">
        <f>RASH_IZDACI_IZVORI!H32/RASH_IZDACI_IZVORI_EU!$U$5</f>
        <v>51219.05899528834</v>
      </c>
      <c r="I32" s="52">
        <f>RASH_IZDACI_IZVORI!I32/RASH_IZDACI_IZVORI_EU!$U$5</f>
        <v>45490.742584113075</v>
      </c>
      <c r="J32" s="52">
        <f>RASH_IZDACI_IZVORI!J32/RASH_IZDACI_IZVORI_EU!$U$5</f>
        <v>26544.56168292521</v>
      </c>
      <c r="K32" s="52">
        <f>RASH_IZDACI_IZVORI!K32/RASH_IZDACI_IZVORI_EU!$U$5</f>
        <v>0</v>
      </c>
      <c r="L32" s="46">
        <f>SUM(L33+L39+L42)</f>
        <v>82288.14121706816</v>
      </c>
      <c r="M32" s="52">
        <f>RASH_IZDACI_IZVORI!M32/RASH_IZDACI_IZVORI_EU!$U$5</f>
        <v>7220.1207777556565</v>
      </c>
      <c r="N32" s="52">
        <f>RASH_IZDACI_IZVORI!N32/RASH_IZDACI_IZVORI_EU!$U$5</f>
        <v>11726.060123432211</v>
      </c>
      <c r="O32" s="52">
        <f>RASH_IZDACI_IZVORI!O32/RASH_IZDACI_IZVORI_EU!$U$5</f>
        <v>0</v>
      </c>
      <c r="P32" s="52">
        <f>RASH_IZDACI_IZVORI!P32/RASH_IZDACI_IZVORI_EU!$U$5</f>
        <v>42836.286415820556</v>
      </c>
      <c r="Q32" s="52">
        <f>RASH_IZDACI_IZVORI!Q32/RASH_IZDACI_IZVORI_EU!$U$5</f>
        <v>49472.42683655186</v>
      </c>
    </row>
    <row r="33" spans="1:17" s="4" customFormat="1" ht="16.5" customHeight="1">
      <c r="A33" s="175">
        <v>3211</v>
      </c>
      <c r="B33" s="175"/>
      <c r="C33" s="173" t="s">
        <v>50</v>
      </c>
      <c r="D33" s="173"/>
      <c r="E33" s="173"/>
      <c r="F33" s="173"/>
      <c r="G33" s="104">
        <f>RASH_IZDACI_IZVORI!G33/RASH_IZDACI_IZVORI_EU!$U$5</f>
        <v>2606.80868007167</v>
      </c>
      <c r="H33" s="104">
        <f>RASH_IZDACI_IZVORI!H33/RASH_IZDACI_IZVORI_EU!$U$5</f>
        <v>5330.147985931382</v>
      </c>
      <c r="I33" s="52">
        <f>RASH_IZDACI_IZVORI!I33/RASH_IZDACI_IZVORI_EU!$U$5</f>
        <v>4910.743911341164</v>
      </c>
      <c r="J33" s="52">
        <f>RASH_IZDACI_IZVORI!J33/RASH_IZDACI_IZVORI_EU!$U$5</f>
        <v>0</v>
      </c>
      <c r="K33" s="52">
        <f>RASH_IZDACI_IZVORI!K33/RASH_IZDACI_IZVORI_EU!$U$5</f>
        <v>0</v>
      </c>
      <c r="L33" s="44">
        <f>SUM(L34:L38)</f>
        <v>0</v>
      </c>
      <c r="M33" s="52">
        <f>RASH_IZDACI_IZVORI!M33/RASH_IZDACI_IZVORI_EU!$U$5</f>
        <v>0</v>
      </c>
      <c r="N33" s="52">
        <f>RASH_IZDACI_IZVORI!N33/RASH_IZDACI_IZVORI_EU!$U$5</f>
        <v>4910.743911341164</v>
      </c>
      <c r="O33" s="52">
        <f>RASH_IZDACI_IZVORI!O33/RASH_IZDACI_IZVORI_EU!$U$5</f>
        <v>0</v>
      </c>
      <c r="P33" s="52">
        <f>RASH_IZDACI_IZVORI!P33/RASH_IZDACI_IZVORI_EU!$U$5</f>
        <v>4910.743911341164</v>
      </c>
      <c r="Q33" s="52">
        <f>RASH_IZDACI_IZVORI!Q33/RASH_IZDACI_IZVORI_EU!$U$5</f>
        <v>4910.743911341164</v>
      </c>
    </row>
    <row r="34" spans="1:17" s="6" customFormat="1" ht="16.5" customHeight="1">
      <c r="A34" s="208">
        <v>32111</v>
      </c>
      <c r="B34" s="209"/>
      <c r="C34" s="205" t="s">
        <v>99</v>
      </c>
      <c r="D34" s="206"/>
      <c r="E34" s="206"/>
      <c r="F34" s="207"/>
      <c r="G34" s="127">
        <f>RASH_IZDACI_IZVORI!G34/RASH_IZDACI_IZVORI_EU!$U$5</f>
        <v>2017.386687902316</v>
      </c>
      <c r="H34" s="127">
        <f>RASH_IZDACI_IZVORI!H34/RASH_IZDACI_IZVORI_EU!$U$5</f>
        <v>2654.456168292521</v>
      </c>
      <c r="I34" s="118">
        <f>RASH_IZDACI_IZVORI!I34/RASH_IZDACI_IZVORI_EU!$U$5</f>
        <v>2654.456168292521</v>
      </c>
      <c r="J34" s="118">
        <f>RASH_IZDACI_IZVORI!J34/RASH_IZDACI_IZVORI_EU!$U$5</f>
        <v>0</v>
      </c>
      <c r="K34" s="118">
        <f>RASH_IZDACI_IZVORI!K34/RASH_IZDACI_IZVORI_EU!$U$5</f>
        <v>0</v>
      </c>
      <c r="L34" s="43"/>
      <c r="M34" s="118">
        <f>RASH_IZDACI_IZVORI!M34/RASH_IZDACI_IZVORI_EU!$U$5</f>
        <v>0</v>
      </c>
      <c r="N34" s="118">
        <f>RASH_IZDACI_IZVORI!N34/RASH_IZDACI_IZVORI_EU!$U$5</f>
        <v>2654.456168292521</v>
      </c>
      <c r="O34" s="118">
        <f>RASH_IZDACI_IZVORI!O34/RASH_IZDACI_IZVORI_EU!$U$5</f>
        <v>0</v>
      </c>
      <c r="P34" s="118">
        <f>RASH_IZDACI_IZVORI!P34/RASH_IZDACI_IZVORI_EU!$U$5</f>
        <v>2654.456168292521</v>
      </c>
      <c r="Q34" s="118">
        <f>RASH_IZDACI_IZVORI!Q34/RASH_IZDACI_IZVORI_EU!$U$5</f>
        <v>2654.456168292521</v>
      </c>
    </row>
    <row r="35" spans="1:17" s="6" customFormat="1" ht="24.75" customHeight="1">
      <c r="A35" s="208">
        <v>32112</v>
      </c>
      <c r="B35" s="209"/>
      <c r="C35" s="205" t="s">
        <v>210</v>
      </c>
      <c r="D35" s="206"/>
      <c r="E35" s="206"/>
      <c r="F35" s="207"/>
      <c r="G35" s="127">
        <f>RASH_IZDACI_IZVORI!G35/RASH_IZDACI_IZVORI_EU!$U$5</f>
        <v>0</v>
      </c>
      <c r="H35" s="127">
        <f>RASH_IZDACI_IZVORI!H35/RASH_IZDACI_IZVORI_EU!$U$5</f>
        <v>419.40407459021833</v>
      </c>
      <c r="I35" s="118">
        <f>RASH_IZDACI_IZVORI!I35/RASH_IZDACI_IZVORI_EU!$U$5</f>
        <v>0</v>
      </c>
      <c r="J35" s="118">
        <f>RASH_IZDACI_IZVORI!J35/RASH_IZDACI_IZVORI_EU!$U$5</f>
        <v>0</v>
      </c>
      <c r="K35" s="118">
        <f>RASH_IZDACI_IZVORI!K35/RASH_IZDACI_IZVORI_EU!$U$5</f>
        <v>0</v>
      </c>
      <c r="L35" s="43"/>
      <c r="M35" s="118">
        <f>RASH_IZDACI_IZVORI!M35/RASH_IZDACI_IZVORI_EU!$U$5</f>
        <v>0</v>
      </c>
      <c r="N35" s="118">
        <f>RASH_IZDACI_IZVORI!N35/RASH_IZDACI_IZVORI_EU!$U$5</f>
        <v>0</v>
      </c>
      <c r="O35" s="118">
        <f>RASH_IZDACI_IZVORI!O35/RASH_IZDACI_IZVORI_EU!$U$5</f>
        <v>0</v>
      </c>
      <c r="P35" s="118">
        <f>RASH_IZDACI_IZVORI!P35/RASH_IZDACI_IZVORI_EU!$U$5</f>
        <v>0</v>
      </c>
      <c r="Q35" s="118">
        <f>RASH_IZDACI_IZVORI!Q35/RASH_IZDACI_IZVORI_EU!$U$5</f>
        <v>0</v>
      </c>
    </row>
    <row r="36" spans="1:17" s="6" customFormat="1" ht="27.75" customHeight="1">
      <c r="A36" s="208">
        <v>32113</v>
      </c>
      <c r="B36" s="209"/>
      <c r="C36" s="205" t="s">
        <v>100</v>
      </c>
      <c r="D36" s="206"/>
      <c r="E36" s="206"/>
      <c r="F36" s="207"/>
      <c r="G36" s="127">
        <f>RASH_IZDACI_IZVORI!G36/RASH_IZDACI_IZVORI_EU!$U$5</f>
        <v>470.3696330214347</v>
      </c>
      <c r="H36" s="127">
        <f>RASH_IZDACI_IZVORI!H36/RASH_IZDACI_IZVORI_EU!$U$5</f>
        <v>1725.3965093901386</v>
      </c>
      <c r="I36" s="118">
        <f>RASH_IZDACI_IZVORI!I36/RASH_IZDACI_IZVORI_EU!$U$5</f>
        <v>1725.3965093901386</v>
      </c>
      <c r="J36" s="118">
        <f>RASH_IZDACI_IZVORI!J36/RASH_IZDACI_IZVORI_EU!$U$5</f>
        <v>0</v>
      </c>
      <c r="K36" s="118">
        <f>RASH_IZDACI_IZVORI!K36/RASH_IZDACI_IZVORI_EU!$U$5</f>
        <v>0</v>
      </c>
      <c r="L36" s="43"/>
      <c r="M36" s="118">
        <f>RASH_IZDACI_IZVORI!M36/RASH_IZDACI_IZVORI_EU!$U$5</f>
        <v>0</v>
      </c>
      <c r="N36" s="118">
        <f>RASH_IZDACI_IZVORI!N36/RASH_IZDACI_IZVORI_EU!$U$5</f>
        <v>1725.3965093901386</v>
      </c>
      <c r="O36" s="118">
        <f>RASH_IZDACI_IZVORI!O36/RASH_IZDACI_IZVORI_EU!$U$5</f>
        <v>0</v>
      </c>
      <c r="P36" s="118">
        <f>RASH_IZDACI_IZVORI!P36/RASH_IZDACI_IZVORI_EU!$U$5</f>
        <v>1725.3965093901386</v>
      </c>
      <c r="Q36" s="118">
        <f>RASH_IZDACI_IZVORI!Q36/RASH_IZDACI_IZVORI_EU!$U$5</f>
        <v>1725.3965093901386</v>
      </c>
    </row>
    <row r="37" spans="1:17" s="6" customFormat="1" ht="27.75" customHeight="1">
      <c r="A37" s="208">
        <v>32114</v>
      </c>
      <c r="B37" s="209"/>
      <c r="C37" s="205" t="s">
        <v>187</v>
      </c>
      <c r="D37" s="206"/>
      <c r="E37" s="206"/>
      <c r="F37" s="207"/>
      <c r="G37" s="127">
        <f>RASH_IZDACI_IZVORI!G37/RASH_IZDACI_IZVORI_EU!$U$5</f>
        <v>0</v>
      </c>
      <c r="H37" s="127">
        <f>RASH_IZDACI_IZVORI!H37/RASH_IZDACI_IZVORI_EU!$U$5</f>
        <v>0</v>
      </c>
      <c r="I37" s="118">
        <f>RASH_IZDACI_IZVORI!I37/RASH_IZDACI_IZVORI_EU!$U$5</f>
        <v>0</v>
      </c>
      <c r="J37" s="118">
        <f>RASH_IZDACI_IZVORI!J37/RASH_IZDACI_IZVORI_EU!$U$5</f>
        <v>0</v>
      </c>
      <c r="K37" s="118">
        <f>RASH_IZDACI_IZVORI!K37/RASH_IZDACI_IZVORI_EU!$U$5</f>
        <v>0</v>
      </c>
      <c r="L37" s="43"/>
      <c r="M37" s="118">
        <f>RASH_IZDACI_IZVORI!M37/RASH_IZDACI_IZVORI_EU!$U$5</f>
        <v>0</v>
      </c>
      <c r="N37" s="118">
        <f>RASH_IZDACI_IZVORI!N37/RASH_IZDACI_IZVORI_EU!$U$5</f>
        <v>0</v>
      </c>
      <c r="O37" s="118">
        <f>RASH_IZDACI_IZVORI!O37/RASH_IZDACI_IZVORI_EU!$U$5</f>
        <v>0</v>
      </c>
      <c r="P37" s="118">
        <f>RASH_IZDACI_IZVORI!P37/RASH_IZDACI_IZVORI_EU!$U$5</f>
        <v>0</v>
      </c>
      <c r="Q37" s="118">
        <f>RASH_IZDACI_IZVORI!Q37/RASH_IZDACI_IZVORI_EU!$U$5</f>
        <v>0</v>
      </c>
    </row>
    <row r="38" spans="1:17" s="6" customFormat="1" ht="31.5" customHeight="1">
      <c r="A38" s="208">
        <v>32119</v>
      </c>
      <c r="B38" s="209"/>
      <c r="C38" s="205" t="s">
        <v>101</v>
      </c>
      <c r="D38" s="206"/>
      <c r="E38" s="206"/>
      <c r="F38" s="207"/>
      <c r="G38" s="127">
        <f>RASH_IZDACI_IZVORI!G38/RASH_IZDACI_IZVORI_EU!$U$5</f>
        <v>119.05235914791956</v>
      </c>
      <c r="H38" s="127">
        <f>RASH_IZDACI_IZVORI!H38/RASH_IZDACI_IZVORI_EU!$U$5</f>
        <v>530.8912336585042</v>
      </c>
      <c r="I38" s="118">
        <f>RASH_IZDACI_IZVORI!I38/RASH_IZDACI_IZVORI_EU!$U$5</f>
        <v>530.8912336585042</v>
      </c>
      <c r="J38" s="118">
        <f>RASH_IZDACI_IZVORI!J38/RASH_IZDACI_IZVORI_EU!$U$5</f>
        <v>0</v>
      </c>
      <c r="K38" s="118">
        <f>RASH_IZDACI_IZVORI!K38/RASH_IZDACI_IZVORI_EU!$U$5</f>
        <v>0</v>
      </c>
      <c r="L38" s="43"/>
      <c r="M38" s="118">
        <f>RASH_IZDACI_IZVORI!M38/RASH_IZDACI_IZVORI_EU!$U$5</f>
        <v>0</v>
      </c>
      <c r="N38" s="118">
        <f>RASH_IZDACI_IZVORI!N38/RASH_IZDACI_IZVORI_EU!$U$5</f>
        <v>530.8912336585042</v>
      </c>
      <c r="O38" s="118">
        <f>RASH_IZDACI_IZVORI!O38/RASH_IZDACI_IZVORI_EU!$U$5</f>
        <v>0</v>
      </c>
      <c r="P38" s="118">
        <f>RASH_IZDACI_IZVORI!P38/RASH_IZDACI_IZVORI_EU!$U$5</f>
        <v>530.8912336585042</v>
      </c>
      <c r="Q38" s="118">
        <f>RASH_IZDACI_IZVORI!Q38/RASH_IZDACI_IZVORI_EU!$U$5</f>
        <v>530.8912336585042</v>
      </c>
    </row>
    <row r="39" spans="1:17" s="4" customFormat="1" ht="24.75" customHeight="1">
      <c r="A39" s="175">
        <v>3212</v>
      </c>
      <c r="B39" s="175"/>
      <c r="C39" s="173" t="s">
        <v>102</v>
      </c>
      <c r="D39" s="173"/>
      <c r="E39" s="173"/>
      <c r="F39" s="173"/>
      <c r="G39" s="104">
        <f>RASH_IZDACI_IZVORI!G39/RASH_IZDACI_IZVORI_EU!$U$5</f>
        <v>35814.58623664476</v>
      </c>
      <c r="H39" s="104">
        <f>RASH_IZDACI_IZVORI!H39/RASH_IZDACI_IZVORI_EU!$U$5</f>
        <v>41907.22675691817</v>
      </c>
      <c r="I39" s="52">
        <f>RASH_IZDACI_IZVORI!I39/RASH_IZDACI_IZVORI_EU!$U$5</f>
        <v>37925.542504479396</v>
      </c>
      <c r="J39" s="52">
        <f>RASH_IZDACI_IZVORI!J39/RASH_IZDACI_IZVORI_EU!$U$5</f>
        <v>26544.56168292521</v>
      </c>
      <c r="K39" s="52">
        <f>RASH_IZDACI_IZVORI!K39/RASH_IZDACI_IZVORI_EU!$U$5</f>
        <v>0</v>
      </c>
      <c r="L39" s="44">
        <f>SUM(L40:L41)</f>
        <v>82288.14121706816</v>
      </c>
      <c r="M39" s="52">
        <f>RASH_IZDACI_IZVORI!M39/RASH_IZDACI_IZVORI_EU!$U$5</f>
        <v>7220.1207777556565</v>
      </c>
      <c r="N39" s="52">
        <f>RASH_IZDACI_IZVORI!N39/RASH_IZDACI_IZVORI_EU!$U$5</f>
        <v>4160.860043798527</v>
      </c>
      <c r="O39" s="52">
        <f>RASH_IZDACI_IZVORI!O39/RASH_IZDACI_IZVORI_EU!$U$5</f>
        <v>0</v>
      </c>
      <c r="P39" s="52">
        <f>RASH_IZDACI_IZVORI!P39/RASH_IZDACI_IZVORI_EU!$U$5</f>
        <v>35271.08633618687</v>
      </c>
      <c r="Q39" s="52">
        <f>RASH_IZDACI_IZVORI!Q39/RASH_IZDACI_IZVORI_EU!$U$5</f>
        <v>41907.22675691817</v>
      </c>
    </row>
    <row r="40" spans="1:17" s="6" customFormat="1" ht="24.75" customHeight="1">
      <c r="A40" s="208">
        <v>32121</v>
      </c>
      <c r="B40" s="209"/>
      <c r="C40" s="205" t="s">
        <v>103</v>
      </c>
      <c r="D40" s="206"/>
      <c r="E40" s="206"/>
      <c r="F40" s="207"/>
      <c r="G40" s="127">
        <f>RASH_IZDACI_IZVORI!G40/RASH_IZDACI_IZVORI_EU!$U$5</f>
        <v>35814.58623664476</v>
      </c>
      <c r="H40" s="127">
        <f>RASH_IZDACI_IZVORI!H40/RASH_IZDACI_IZVORI_EU!$U$5</f>
        <v>39816.842524387816</v>
      </c>
      <c r="I40" s="118">
        <f>RASH_IZDACI_IZVORI!I40/RASH_IZDACI_IZVORI_EU!$U$5</f>
        <v>35835.15827194903</v>
      </c>
      <c r="J40" s="118">
        <f>RASH_IZDACI_IZVORI!J40/RASH_IZDACI_IZVORI_EU!$U$5</f>
        <v>26544.56168292521</v>
      </c>
      <c r="K40" s="118">
        <f>RASH_IZDACI_IZVORI!K40/RASH_IZDACI_IZVORI_EU!$U$5</f>
        <v>0</v>
      </c>
      <c r="L40" s="43">
        <f>SUM(M40:R40)</f>
        <v>82288.14121706816</v>
      </c>
      <c r="M40" s="118">
        <f>RASH_IZDACI_IZVORI!M40/RASH_IZDACI_IZVORI_EU!$U$5</f>
        <v>7220.1207777556565</v>
      </c>
      <c r="N40" s="118">
        <f>RASH_IZDACI_IZVORI!N40/RASH_IZDACI_IZVORI_EU!$U$5</f>
        <v>2070.475811268166</v>
      </c>
      <c r="O40" s="118">
        <f>RASH_IZDACI_IZVORI!O40/RASH_IZDACI_IZVORI_EU!$U$5</f>
        <v>0</v>
      </c>
      <c r="P40" s="118">
        <f>RASH_IZDACI_IZVORI!P40/RASH_IZDACI_IZVORI_EU!$U$5</f>
        <v>33180.70210365651</v>
      </c>
      <c r="Q40" s="118">
        <f>RASH_IZDACI_IZVORI!Q40/RASH_IZDACI_IZVORI_EU!$U$5</f>
        <v>39816.842524387816</v>
      </c>
    </row>
    <row r="41" spans="1:17" s="6" customFormat="1" ht="24.75" customHeight="1">
      <c r="A41" s="208">
        <v>32123</v>
      </c>
      <c r="B41" s="209"/>
      <c r="C41" s="205" t="s">
        <v>164</v>
      </c>
      <c r="D41" s="206"/>
      <c r="E41" s="206"/>
      <c r="F41" s="207"/>
      <c r="G41" s="127">
        <f>RASH_IZDACI_IZVORI!G41/RASH_IZDACI_IZVORI_EU!$U$5</f>
        <v>0</v>
      </c>
      <c r="H41" s="127">
        <f>RASH_IZDACI_IZVORI!H41/RASH_IZDACI_IZVORI_EU!$U$5</f>
        <v>2090.3842325303604</v>
      </c>
      <c r="I41" s="118">
        <f>RASH_IZDACI_IZVORI!I41/RASH_IZDACI_IZVORI_EU!$U$5</f>
        <v>2090.3842325303604</v>
      </c>
      <c r="J41" s="118">
        <f>RASH_IZDACI_IZVORI!J41/RASH_IZDACI_IZVORI_EU!$U$5</f>
        <v>0</v>
      </c>
      <c r="K41" s="118">
        <f>RASH_IZDACI_IZVORI!K41/RASH_IZDACI_IZVORI_EU!$U$5</f>
        <v>0</v>
      </c>
      <c r="L41" s="43"/>
      <c r="M41" s="118">
        <f>RASH_IZDACI_IZVORI!M41/RASH_IZDACI_IZVORI_EU!$U$5</f>
        <v>0</v>
      </c>
      <c r="N41" s="118">
        <f>RASH_IZDACI_IZVORI!N41/RASH_IZDACI_IZVORI_EU!$U$5</f>
        <v>2090.3842325303604</v>
      </c>
      <c r="O41" s="118">
        <f>RASH_IZDACI_IZVORI!O41/RASH_IZDACI_IZVORI_EU!$U$5</f>
        <v>0</v>
      </c>
      <c r="P41" s="118">
        <f>RASH_IZDACI_IZVORI!P41/RASH_IZDACI_IZVORI_EU!$U$5</f>
        <v>2090.3842325303604</v>
      </c>
      <c r="Q41" s="118">
        <f>RASH_IZDACI_IZVORI!Q41/RASH_IZDACI_IZVORI_EU!$U$5</f>
        <v>2090.3842325303604</v>
      </c>
    </row>
    <row r="42" spans="1:17" s="4" customFormat="1" ht="12.75">
      <c r="A42" s="175">
        <v>3213</v>
      </c>
      <c r="B42" s="175"/>
      <c r="C42" s="175" t="s">
        <v>51</v>
      </c>
      <c r="D42" s="175"/>
      <c r="E42" s="175"/>
      <c r="F42" s="175"/>
      <c r="G42" s="104">
        <f>RASH_IZDACI_IZVORI!G42/RASH_IZDACI_IZVORI_EU!$U$5</f>
        <v>903.5768796867741</v>
      </c>
      <c r="H42" s="104">
        <f>RASH_IZDACI_IZVORI!H42/RASH_IZDACI_IZVORI_EU!$U$5</f>
        <v>3981.684252438781</v>
      </c>
      <c r="I42" s="52">
        <f>RASH_IZDACI_IZVORI!I42/RASH_IZDACI_IZVORI_EU!$U$5</f>
        <v>2654.456168292521</v>
      </c>
      <c r="J42" s="52">
        <f>RASH_IZDACI_IZVORI!J42/RASH_IZDACI_IZVORI_EU!$U$5</f>
        <v>0</v>
      </c>
      <c r="K42" s="52">
        <f>RASH_IZDACI_IZVORI!K42/RASH_IZDACI_IZVORI_EU!$U$5</f>
        <v>0</v>
      </c>
      <c r="L42" s="40">
        <f>SUM(L43)</f>
        <v>0</v>
      </c>
      <c r="M42" s="52">
        <f>RASH_IZDACI_IZVORI!M42/RASH_IZDACI_IZVORI_EU!$U$5</f>
        <v>0</v>
      </c>
      <c r="N42" s="52">
        <f>RASH_IZDACI_IZVORI!N42/RASH_IZDACI_IZVORI_EU!$U$5</f>
        <v>2654.456168292521</v>
      </c>
      <c r="O42" s="52">
        <f>RASH_IZDACI_IZVORI!O42/RASH_IZDACI_IZVORI_EU!$U$5</f>
        <v>0</v>
      </c>
      <c r="P42" s="52">
        <f>RASH_IZDACI_IZVORI!P42/RASH_IZDACI_IZVORI_EU!$U$5</f>
        <v>2654.456168292521</v>
      </c>
      <c r="Q42" s="52">
        <f>RASH_IZDACI_IZVORI!Q42/RASH_IZDACI_IZVORI_EU!$U$5</f>
        <v>2654.456168292521</v>
      </c>
    </row>
    <row r="43" spans="1:17" s="6" customFormat="1" ht="12.75">
      <c r="A43" s="208">
        <v>32131</v>
      </c>
      <c r="B43" s="209"/>
      <c r="C43" s="208" t="s">
        <v>104</v>
      </c>
      <c r="D43" s="216"/>
      <c r="E43" s="216"/>
      <c r="F43" s="209"/>
      <c r="G43" s="127">
        <f>RASH_IZDACI_IZVORI!G43/RASH_IZDACI_IZVORI_EU!$U$5</f>
        <v>264.25111155352045</v>
      </c>
      <c r="H43" s="127">
        <f>RASH_IZDACI_IZVORI!H43/RASH_IZDACI_IZVORI_EU!$U$5</f>
        <v>3981.684252438781</v>
      </c>
      <c r="I43" s="118">
        <f>RASH_IZDACI_IZVORI!I43/RASH_IZDACI_IZVORI_EU!$U$5</f>
        <v>2654.456168292521</v>
      </c>
      <c r="J43" s="118">
        <f>RASH_IZDACI_IZVORI!J43/RASH_IZDACI_IZVORI_EU!$U$5</f>
        <v>0</v>
      </c>
      <c r="K43" s="118">
        <f>RASH_IZDACI_IZVORI!K43/RASH_IZDACI_IZVORI_EU!$U$5</f>
        <v>0</v>
      </c>
      <c r="L43" s="43"/>
      <c r="M43" s="118">
        <f>RASH_IZDACI_IZVORI!M43/RASH_IZDACI_IZVORI_EU!$U$5</f>
        <v>0</v>
      </c>
      <c r="N43" s="118">
        <f>RASH_IZDACI_IZVORI!N43/RASH_IZDACI_IZVORI_EU!$U$5</f>
        <v>2654.456168292521</v>
      </c>
      <c r="O43" s="118">
        <f>RASH_IZDACI_IZVORI!O43/RASH_IZDACI_IZVORI_EU!$U$5</f>
        <v>0</v>
      </c>
      <c r="P43" s="118">
        <f>RASH_IZDACI_IZVORI!P43/RASH_IZDACI_IZVORI_EU!$U$5</f>
        <v>2654.456168292521</v>
      </c>
      <c r="Q43" s="118">
        <f>RASH_IZDACI_IZVORI!Q43/RASH_IZDACI_IZVORI_EU!$U$5</f>
        <v>2654.456168292521</v>
      </c>
    </row>
    <row r="44" spans="1:17" s="6" customFormat="1" ht="12.75">
      <c r="A44" s="208">
        <v>32132</v>
      </c>
      <c r="B44" s="209"/>
      <c r="C44" s="208" t="s">
        <v>188</v>
      </c>
      <c r="D44" s="216"/>
      <c r="E44" s="216"/>
      <c r="F44" s="209"/>
      <c r="G44" s="127">
        <f>RASH_IZDACI_IZVORI!G44/RASH_IZDACI_IZVORI_EU!$U$5</f>
        <v>639.3257681332536</v>
      </c>
      <c r="H44" s="127">
        <f>RASH_IZDACI_IZVORI!H44/RASH_IZDACI_IZVORI_EU!$U$5</f>
        <v>0</v>
      </c>
      <c r="I44" s="118">
        <f>RASH_IZDACI_IZVORI!I44/RASH_IZDACI_IZVORI_EU!$U$5</f>
        <v>0</v>
      </c>
      <c r="J44" s="118">
        <f>RASH_IZDACI_IZVORI!J44/RASH_IZDACI_IZVORI_EU!$U$5</f>
        <v>0</v>
      </c>
      <c r="K44" s="118">
        <f>RASH_IZDACI_IZVORI!K44/RASH_IZDACI_IZVORI_EU!$U$5</f>
        <v>0</v>
      </c>
      <c r="L44" s="43"/>
      <c r="M44" s="118">
        <f>RASH_IZDACI_IZVORI!M44/RASH_IZDACI_IZVORI_EU!$U$5</f>
        <v>0</v>
      </c>
      <c r="N44" s="118">
        <f>RASH_IZDACI_IZVORI!N44/RASH_IZDACI_IZVORI_EU!$U$5</f>
        <v>0</v>
      </c>
      <c r="O44" s="118">
        <f>RASH_IZDACI_IZVORI!O44/RASH_IZDACI_IZVORI_EU!$U$5</f>
        <v>0</v>
      </c>
      <c r="P44" s="118">
        <f>RASH_IZDACI_IZVORI!P44/RASH_IZDACI_IZVORI_EU!$U$5</f>
        <v>0</v>
      </c>
      <c r="Q44" s="118">
        <f>RASH_IZDACI_IZVORI!Q44/RASH_IZDACI_IZVORI_EU!$U$5</f>
        <v>0</v>
      </c>
    </row>
    <row r="45" spans="1:17" s="9" customFormat="1" ht="12.75">
      <c r="A45" s="184">
        <v>322</v>
      </c>
      <c r="B45" s="184"/>
      <c r="C45" s="184" t="s">
        <v>52</v>
      </c>
      <c r="D45" s="184"/>
      <c r="E45" s="184"/>
      <c r="F45" s="184"/>
      <c r="G45" s="104">
        <f>RASH_IZDACI_IZVORI!G45/RASH_IZDACI_IZVORI_EU!$U$5</f>
        <v>1039487.557236711</v>
      </c>
      <c r="H45" s="104">
        <f>RASH_IZDACI_IZVORI!H45/RASH_IZDACI_IZVORI_EU!$U$5</f>
        <v>600437.9852677683</v>
      </c>
      <c r="I45" s="52">
        <f>RASH_IZDACI_IZVORI!I45/RASH_IZDACI_IZVORI_EU!$U$5</f>
        <v>461079.0364324109</v>
      </c>
      <c r="J45" s="52">
        <f>RASH_IZDACI_IZVORI!J45/RASH_IZDACI_IZVORI_EU!$U$5</f>
        <v>347733.75804632023</v>
      </c>
      <c r="K45" s="52">
        <f>RASH_IZDACI_IZVORI!K45/RASH_IZDACI_IZVORI_EU!$U$5</f>
        <v>0</v>
      </c>
      <c r="L45" s="41">
        <f>SUM(L46+L52+L55+L59+L64+L67)</f>
        <v>0</v>
      </c>
      <c r="M45" s="52">
        <f>RASH_IZDACI_IZVORI!M45/RASH_IZDACI_IZVORI_EU!$U$5</f>
        <v>0</v>
      </c>
      <c r="N45" s="52">
        <f>RASH_IZDACI_IZVORI!N45/RASH_IZDACI_IZVORI_EU!$U$5</f>
        <v>113345.27838609065</v>
      </c>
      <c r="O45" s="52">
        <f>RASH_IZDACI_IZVORI!O45/RASH_IZDACI_IZVORI_EU!$U$5</f>
        <v>0</v>
      </c>
      <c r="P45" s="52">
        <f>RASH_IZDACI_IZVORI!P45/RASH_IZDACI_IZVORI_EU!$U$5</f>
        <v>424978.4325436326</v>
      </c>
      <c r="Q45" s="52">
        <f>RASH_IZDACI_IZVORI!Q45/RASH_IZDACI_IZVORI_EU!$U$5</f>
        <v>442232.397637534</v>
      </c>
    </row>
    <row r="46" spans="1:17" s="4" customFormat="1" ht="24.75" customHeight="1">
      <c r="A46" s="175">
        <v>3221</v>
      </c>
      <c r="B46" s="175"/>
      <c r="C46" s="202" t="s">
        <v>53</v>
      </c>
      <c r="D46" s="203"/>
      <c r="E46" s="203"/>
      <c r="F46" s="204"/>
      <c r="G46" s="104">
        <f>RASH_IZDACI_IZVORI!G46/RASH_IZDACI_IZVORI_EU!$U$5</f>
        <v>15758.975379919038</v>
      </c>
      <c r="H46" s="104">
        <f>RASH_IZDACI_IZVORI!H46/RASH_IZDACI_IZVORI_EU!$U$5</f>
        <v>15196.761563474682</v>
      </c>
      <c r="I46" s="52">
        <f>RASH_IZDACI_IZVORI!I46/RASH_IZDACI_IZVORI_EU!$U$5</f>
        <v>15196.761563474682</v>
      </c>
      <c r="J46" s="52">
        <f>RASH_IZDACI_IZVORI!J46/RASH_IZDACI_IZVORI_EU!$U$5</f>
        <v>0</v>
      </c>
      <c r="K46" s="52">
        <f>RASH_IZDACI_IZVORI!K46/RASH_IZDACI_IZVORI_EU!$U$5</f>
        <v>0</v>
      </c>
      <c r="L46" s="50">
        <f>SUM(L47:L51)</f>
        <v>0</v>
      </c>
      <c r="M46" s="52">
        <f>RASH_IZDACI_IZVORI!M46/RASH_IZDACI_IZVORI_EU!$U$5</f>
        <v>0</v>
      </c>
      <c r="N46" s="52">
        <f>RASH_IZDACI_IZVORI!N46/RASH_IZDACI_IZVORI_EU!$U$5</f>
        <v>15196.761563474682</v>
      </c>
      <c r="O46" s="52">
        <f>RASH_IZDACI_IZVORI!O46/RASH_IZDACI_IZVORI_EU!$U$5</f>
        <v>0</v>
      </c>
      <c r="P46" s="52">
        <f>RASH_IZDACI_IZVORI!P46/RASH_IZDACI_IZVORI_EU!$U$5</f>
        <v>17585.77211493795</v>
      </c>
      <c r="Q46" s="52">
        <f>RASH_IZDACI_IZVORI!Q46/RASH_IZDACI_IZVORI_EU!$U$5</f>
        <v>17585.77211493795</v>
      </c>
    </row>
    <row r="47" spans="1:17" s="6" customFormat="1" ht="24.75" customHeight="1">
      <c r="A47" s="208">
        <v>32211</v>
      </c>
      <c r="B47" s="209"/>
      <c r="C47" s="205" t="s">
        <v>105</v>
      </c>
      <c r="D47" s="206"/>
      <c r="E47" s="206"/>
      <c r="F47" s="207"/>
      <c r="G47" s="127">
        <f>RASH_IZDACI_IZVORI!G47/RASH_IZDACI_IZVORI_EU!$U$5</f>
        <v>7743.181365717698</v>
      </c>
      <c r="H47" s="127">
        <f>RASH_IZDACI_IZVORI!H47/RASH_IZDACI_IZVORI_EU!$U$5</f>
        <v>7963.368504877562</v>
      </c>
      <c r="I47" s="118">
        <f>RASH_IZDACI_IZVORI!I47/RASH_IZDACI_IZVORI_EU!$U$5</f>
        <v>7963.368504877562</v>
      </c>
      <c r="J47" s="118">
        <f>RASH_IZDACI_IZVORI!J47/RASH_IZDACI_IZVORI_EU!$U$5</f>
        <v>0</v>
      </c>
      <c r="K47" s="118">
        <f>RASH_IZDACI_IZVORI!K47/RASH_IZDACI_IZVORI_EU!$U$5</f>
        <v>0</v>
      </c>
      <c r="L47" s="43"/>
      <c r="M47" s="118">
        <f>RASH_IZDACI_IZVORI!M47/RASH_IZDACI_IZVORI_EU!$U$5</f>
        <v>0</v>
      </c>
      <c r="N47" s="118">
        <f>RASH_IZDACI_IZVORI!N47/RASH_IZDACI_IZVORI_EU!$U$5</f>
        <v>7963.368504877562</v>
      </c>
      <c r="O47" s="118">
        <f>RASH_IZDACI_IZVORI!O47/RASH_IZDACI_IZVORI_EU!$U$5</f>
        <v>0</v>
      </c>
      <c r="P47" s="118">
        <f>RASH_IZDACI_IZVORI!P47/RASH_IZDACI_IZVORI_EU!$U$5</f>
        <v>9290.596589023824</v>
      </c>
      <c r="Q47" s="118">
        <f>RASH_IZDACI_IZVORI!Q47/RASH_IZDACI_IZVORI_EU!$U$5</f>
        <v>9290.596589023824</v>
      </c>
    </row>
    <row r="48" spans="1:17" s="6" customFormat="1" ht="24.75" customHeight="1">
      <c r="A48" s="208">
        <v>32212</v>
      </c>
      <c r="B48" s="209"/>
      <c r="C48" s="205" t="s">
        <v>106</v>
      </c>
      <c r="D48" s="206"/>
      <c r="E48" s="206"/>
      <c r="F48" s="207"/>
      <c r="G48" s="127">
        <f>RASH_IZDACI_IZVORI!G48/RASH_IZDACI_IZVORI_EU!$U$5</f>
        <v>1728.1836883668457</v>
      </c>
      <c r="H48" s="127">
        <f>RASH_IZDACI_IZVORI!H48/RASH_IZDACI_IZVORI_EU!$U$5</f>
        <v>331.8070210365651</v>
      </c>
      <c r="I48" s="118">
        <f>RASH_IZDACI_IZVORI!I48/RASH_IZDACI_IZVORI_EU!$U$5</f>
        <v>331.8070210365651</v>
      </c>
      <c r="J48" s="118">
        <f>RASH_IZDACI_IZVORI!J48/RASH_IZDACI_IZVORI_EU!$U$5</f>
        <v>0</v>
      </c>
      <c r="K48" s="118">
        <f>RASH_IZDACI_IZVORI!K48/RASH_IZDACI_IZVORI_EU!$U$5</f>
        <v>0</v>
      </c>
      <c r="L48" s="43"/>
      <c r="M48" s="118">
        <f>RASH_IZDACI_IZVORI!M48/RASH_IZDACI_IZVORI_EU!$U$5</f>
        <v>0</v>
      </c>
      <c r="N48" s="118">
        <f>RASH_IZDACI_IZVORI!N48/RASH_IZDACI_IZVORI_EU!$U$5</f>
        <v>331.8070210365651</v>
      </c>
      <c r="O48" s="118">
        <f>RASH_IZDACI_IZVORI!O48/RASH_IZDACI_IZVORI_EU!$U$5</f>
        <v>0</v>
      </c>
      <c r="P48" s="118">
        <f>RASH_IZDACI_IZVORI!P48/RASH_IZDACI_IZVORI_EU!$U$5</f>
        <v>331.8070210365651</v>
      </c>
      <c r="Q48" s="118">
        <f>RASH_IZDACI_IZVORI!Q48/RASH_IZDACI_IZVORI_EU!$U$5</f>
        <v>331.8070210365651</v>
      </c>
    </row>
    <row r="49" spans="1:17" s="6" customFormat="1" ht="24.75" customHeight="1">
      <c r="A49" s="208">
        <v>32214</v>
      </c>
      <c r="B49" s="209"/>
      <c r="C49" s="205" t="s">
        <v>107</v>
      </c>
      <c r="D49" s="206"/>
      <c r="E49" s="206"/>
      <c r="F49" s="207"/>
      <c r="G49" s="127">
        <f>RASH_IZDACI_IZVORI!G49/RASH_IZDACI_IZVORI_EU!$U$5</f>
        <v>1505.3420930386885</v>
      </c>
      <c r="H49" s="127">
        <f>RASH_IZDACI_IZVORI!H49/RASH_IZDACI_IZVORI_EU!$U$5</f>
        <v>1990.8421262193906</v>
      </c>
      <c r="I49" s="118">
        <f>RASH_IZDACI_IZVORI!I49/RASH_IZDACI_IZVORI_EU!$U$5</f>
        <v>1990.8421262193906</v>
      </c>
      <c r="J49" s="118">
        <f>RASH_IZDACI_IZVORI!J49/RASH_IZDACI_IZVORI_EU!$U$5</f>
        <v>0</v>
      </c>
      <c r="K49" s="118">
        <f>RASH_IZDACI_IZVORI!K49/RASH_IZDACI_IZVORI_EU!$U$5</f>
        <v>0</v>
      </c>
      <c r="L49" s="43"/>
      <c r="M49" s="118">
        <f>RASH_IZDACI_IZVORI!M49/RASH_IZDACI_IZVORI_EU!$U$5</f>
        <v>0</v>
      </c>
      <c r="N49" s="118">
        <f>RASH_IZDACI_IZVORI!N49/RASH_IZDACI_IZVORI_EU!$U$5</f>
        <v>1990.8421262193906</v>
      </c>
      <c r="O49" s="118">
        <f>RASH_IZDACI_IZVORI!O49/RASH_IZDACI_IZVORI_EU!$U$5</f>
        <v>0</v>
      </c>
      <c r="P49" s="118">
        <f>RASH_IZDACI_IZVORI!P49/RASH_IZDACI_IZVORI_EU!$U$5</f>
        <v>1990.8421262193906</v>
      </c>
      <c r="Q49" s="118">
        <f>RASH_IZDACI_IZVORI!Q49/RASH_IZDACI_IZVORI_EU!$U$5</f>
        <v>1990.8421262193906</v>
      </c>
    </row>
    <row r="50" spans="1:17" s="6" customFormat="1" ht="24.75" customHeight="1">
      <c r="A50" s="208">
        <v>32216</v>
      </c>
      <c r="B50" s="209"/>
      <c r="C50" s="205" t="s">
        <v>108</v>
      </c>
      <c r="D50" s="206"/>
      <c r="E50" s="206"/>
      <c r="F50" s="207"/>
      <c r="G50" s="127">
        <f>RASH_IZDACI_IZVORI!G50/RASH_IZDACI_IZVORI_EU!$U$5</f>
        <v>3061.517021700179</v>
      </c>
      <c r="H50" s="127">
        <f>RASH_IZDACI_IZVORI!H50/RASH_IZDACI_IZVORI_EU!$U$5</f>
        <v>3318.0702103656513</v>
      </c>
      <c r="I50" s="118">
        <f>RASH_IZDACI_IZVORI!I50/RASH_IZDACI_IZVORI_EU!$U$5</f>
        <v>3318.0702103656513</v>
      </c>
      <c r="J50" s="118">
        <f>RASH_IZDACI_IZVORI!J50/RASH_IZDACI_IZVORI_EU!$U$5</f>
        <v>0</v>
      </c>
      <c r="K50" s="118">
        <f>RASH_IZDACI_IZVORI!K50/RASH_IZDACI_IZVORI_EU!$U$5</f>
        <v>0</v>
      </c>
      <c r="L50" s="43"/>
      <c r="M50" s="118">
        <f>RASH_IZDACI_IZVORI!M50/RASH_IZDACI_IZVORI_EU!$U$5</f>
        <v>0</v>
      </c>
      <c r="N50" s="118">
        <f>RASH_IZDACI_IZVORI!N50/RASH_IZDACI_IZVORI_EU!$U$5</f>
        <v>3318.0702103656513</v>
      </c>
      <c r="O50" s="118">
        <f>RASH_IZDACI_IZVORI!O50/RASH_IZDACI_IZVORI_EU!$U$5</f>
        <v>0</v>
      </c>
      <c r="P50" s="118">
        <f>RASH_IZDACI_IZVORI!P50/RASH_IZDACI_IZVORI_EU!$U$5</f>
        <v>3981.684252438781</v>
      </c>
      <c r="Q50" s="118">
        <f>RASH_IZDACI_IZVORI!Q50/RASH_IZDACI_IZVORI_EU!$U$5</f>
        <v>3981.684252438781</v>
      </c>
    </row>
    <row r="51" spans="1:17" s="6" customFormat="1" ht="24.75" customHeight="1">
      <c r="A51" s="208">
        <v>32219</v>
      </c>
      <c r="B51" s="209"/>
      <c r="C51" s="205" t="s">
        <v>109</v>
      </c>
      <c r="D51" s="206"/>
      <c r="E51" s="206"/>
      <c r="F51" s="207"/>
      <c r="G51" s="127">
        <f>RASH_IZDACI_IZVORI!G51/RASH_IZDACI_IZVORI_EU!$U$5</f>
        <v>1720.7512110956268</v>
      </c>
      <c r="H51" s="127">
        <f>RASH_IZDACI_IZVORI!H51/RASH_IZDACI_IZVORI_EU!$U$5</f>
        <v>1592.6737009755125</v>
      </c>
      <c r="I51" s="118">
        <f>RASH_IZDACI_IZVORI!I51/RASH_IZDACI_IZVORI_EU!$U$5</f>
        <v>1592.6737009755125</v>
      </c>
      <c r="J51" s="118">
        <f>RASH_IZDACI_IZVORI!J51/RASH_IZDACI_IZVORI_EU!$U$5</f>
        <v>0</v>
      </c>
      <c r="K51" s="118">
        <f>RASH_IZDACI_IZVORI!K51/RASH_IZDACI_IZVORI_EU!$U$5</f>
        <v>0</v>
      </c>
      <c r="L51" s="43"/>
      <c r="M51" s="118">
        <f>RASH_IZDACI_IZVORI!M51/RASH_IZDACI_IZVORI_EU!$U$5</f>
        <v>0</v>
      </c>
      <c r="N51" s="118">
        <f>RASH_IZDACI_IZVORI!N51/RASH_IZDACI_IZVORI_EU!$U$5</f>
        <v>1592.6737009755125</v>
      </c>
      <c r="O51" s="118">
        <f>RASH_IZDACI_IZVORI!O51/RASH_IZDACI_IZVORI_EU!$U$5</f>
        <v>0</v>
      </c>
      <c r="P51" s="118">
        <f>RASH_IZDACI_IZVORI!P51/RASH_IZDACI_IZVORI_EU!$U$5</f>
        <v>1990.8421262193906</v>
      </c>
      <c r="Q51" s="118">
        <f>RASH_IZDACI_IZVORI!Q51/RASH_IZDACI_IZVORI_EU!$U$5</f>
        <v>1990.8421262193906</v>
      </c>
    </row>
    <row r="52" spans="1:17" s="4" customFormat="1" ht="12.75">
      <c r="A52" s="175">
        <v>3222</v>
      </c>
      <c r="B52" s="175"/>
      <c r="C52" s="175" t="s">
        <v>54</v>
      </c>
      <c r="D52" s="175"/>
      <c r="E52" s="175"/>
      <c r="F52" s="175"/>
      <c r="G52" s="104">
        <f>RASH_IZDACI_IZVORI!G52/RASH_IZDACI_IZVORI_EU!$U$5</f>
        <v>987584.843055279</v>
      </c>
      <c r="H52" s="104">
        <f>RASH_IZDACI_IZVORI!H52/RASH_IZDACI_IZVORI_EU!$U$5</f>
        <v>520273.4089853341</v>
      </c>
      <c r="I52" s="52">
        <f>RASH_IZDACI_IZVORI!I52/RASH_IZDACI_IZVORI_EU!$U$5</f>
        <v>380914.4601499768</v>
      </c>
      <c r="J52" s="52">
        <f>RASH_IZDACI_IZVORI!J52/RASH_IZDACI_IZVORI_EU!$U$5</f>
        <v>311898.5997743712</v>
      </c>
      <c r="K52" s="52">
        <f>RASH_IZDACI_IZVORI!K52/RASH_IZDACI_IZVORI_EU!$U$5</f>
        <v>0</v>
      </c>
      <c r="L52" s="40">
        <f>SUM(L53:L54)</f>
        <v>0</v>
      </c>
      <c r="M52" s="52">
        <f>RASH_IZDACI_IZVORI!M52/RASH_IZDACI_IZVORI_EU!$U$5</f>
        <v>0</v>
      </c>
      <c r="N52" s="52">
        <f>RASH_IZDACI_IZVORI!N52/RASH_IZDACI_IZVORI_EU!$U$5</f>
        <v>69015.86037560554</v>
      </c>
      <c r="O52" s="52">
        <f>RASH_IZDACI_IZVORI!O52/RASH_IZDACI_IZVORI_EU!$U$5</f>
        <v>0</v>
      </c>
      <c r="P52" s="52">
        <f>RASH_IZDACI_IZVORI!P52/RASH_IZDACI_IZVORI_EU!$U$5</f>
        <v>327825.33678412635</v>
      </c>
      <c r="Q52" s="52">
        <f>RASH_IZDACI_IZVORI!Q52/RASH_IZDACI_IZVORI_EU!$U$5</f>
        <v>345079.30187802773</v>
      </c>
    </row>
    <row r="53" spans="1:17" s="6" customFormat="1" ht="12.75">
      <c r="A53" s="208">
        <v>32221</v>
      </c>
      <c r="B53" s="209"/>
      <c r="C53" s="208" t="s">
        <v>110</v>
      </c>
      <c r="D53" s="216"/>
      <c r="E53" s="216"/>
      <c r="F53" s="209"/>
      <c r="G53" s="127">
        <f>RASH_IZDACI_IZVORI!G53/RASH_IZDACI_IZVORI_EU!$U$5</f>
        <v>946913.3983675094</v>
      </c>
      <c r="H53" s="127">
        <f>RASH_IZDACI_IZVORI!H53/RASH_IZDACI_IZVORI_EU!$U$5</f>
        <v>497710.53155484766</v>
      </c>
      <c r="I53" s="118">
        <f>RASH_IZDACI_IZVORI!I53/RASH_IZDACI_IZVORI_EU!$U$5</f>
        <v>358351.58271949034</v>
      </c>
      <c r="J53" s="118">
        <f>RASH_IZDACI_IZVORI!J53/RASH_IZDACI_IZVORI_EU!$U$5</f>
        <v>298626.3189329086</v>
      </c>
      <c r="K53" s="118">
        <f>RASH_IZDACI_IZVORI!K53/RASH_IZDACI_IZVORI_EU!$U$5</f>
        <v>0</v>
      </c>
      <c r="L53" s="43"/>
      <c r="M53" s="118">
        <f>RASH_IZDACI_IZVORI!M53/RASH_IZDACI_IZVORI_EU!$U$5</f>
        <v>0</v>
      </c>
      <c r="N53" s="118">
        <f>RASH_IZDACI_IZVORI!N53/RASH_IZDACI_IZVORI_EU!$U$5</f>
        <v>59725.26378658172</v>
      </c>
      <c r="O53" s="118">
        <f>RASH_IZDACI_IZVORI!O53/RASH_IZDACI_IZVORI_EU!$U$5</f>
        <v>0</v>
      </c>
      <c r="P53" s="118">
        <f>RASH_IZDACI_IZVORI!P53/RASH_IZDACI_IZVORI_EU!$U$5</f>
        <v>305262.4593536399</v>
      </c>
      <c r="Q53" s="118">
        <f>RASH_IZDACI_IZVORI!Q53/RASH_IZDACI_IZVORI_EU!$U$5</f>
        <v>318534.7401951025</v>
      </c>
    </row>
    <row r="54" spans="1:17" s="6" customFormat="1" ht="12.75">
      <c r="A54" s="208">
        <v>32222</v>
      </c>
      <c r="B54" s="209"/>
      <c r="C54" s="208" t="s">
        <v>111</v>
      </c>
      <c r="D54" s="216"/>
      <c r="E54" s="216"/>
      <c r="F54" s="209"/>
      <c r="G54" s="127">
        <f>RASH_IZDACI_IZVORI!G54/RASH_IZDACI_IZVORI_EU!$U$5</f>
        <v>40671.44468776959</v>
      </c>
      <c r="H54" s="127">
        <f>RASH_IZDACI_IZVORI!H54/RASH_IZDACI_IZVORI_EU!$U$5</f>
        <v>22562.877430486427</v>
      </c>
      <c r="I54" s="118">
        <f>RASH_IZDACI_IZVORI!I54/RASH_IZDACI_IZVORI_EU!$U$5</f>
        <v>22562.877430486427</v>
      </c>
      <c r="J54" s="118">
        <f>RASH_IZDACI_IZVORI!J54/RASH_IZDACI_IZVORI_EU!$U$5</f>
        <v>13272.280841462605</v>
      </c>
      <c r="K54" s="118">
        <f>RASH_IZDACI_IZVORI!K54/RASH_IZDACI_IZVORI_EU!$U$5</f>
        <v>0</v>
      </c>
      <c r="L54" s="43"/>
      <c r="M54" s="118">
        <f>RASH_IZDACI_IZVORI!M54/RASH_IZDACI_IZVORI_EU!$U$5</f>
        <v>0</v>
      </c>
      <c r="N54" s="118">
        <f>RASH_IZDACI_IZVORI!N54/RASH_IZDACI_IZVORI_EU!$U$5</f>
        <v>9290.596589023824</v>
      </c>
      <c r="O54" s="118">
        <f>RASH_IZDACI_IZVORI!O54/RASH_IZDACI_IZVORI_EU!$U$5</f>
        <v>0</v>
      </c>
      <c r="P54" s="118">
        <f>RASH_IZDACI_IZVORI!P54/RASH_IZDACI_IZVORI_EU!$U$5</f>
        <v>22562.877430486427</v>
      </c>
      <c r="Q54" s="118">
        <f>RASH_IZDACI_IZVORI!Q54/RASH_IZDACI_IZVORI_EU!$U$5</f>
        <v>26544.56168292521</v>
      </c>
    </row>
    <row r="55" spans="1:17" s="4" customFormat="1" ht="12.75">
      <c r="A55" s="175">
        <v>3223</v>
      </c>
      <c r="B55" s="175"/>
      <c r="C55" s="175" t="s">
        <v>55</v>
      </c>
      <c r="D55" s="175"/>
      <c r="E55" s="175"/>
      <c r="F55" s="175"/>
      <c r="G55" s="104">
        <f>RASH_IZDACI_IZVORI!G55/RASH_IZDACI_IZVORI_EU!$U$5</f>
        <v>32591.280111487158</v>
      </c>
      <c r="H55" s="104">
        <f>RASH_IZDACI_IZVORI!H55/RASH_IZDACI_IZVORI_EU!$U$5</f>
        <v>58398.03570243546</v>
      </c>
      <c r="I55" s="52">
        <f>RASH_IZDACI_IZVORI!I55/RASH_IZDACI_IZVORI_EU!$U$5</f>
        <v>58398.03570243546</v>
      </c>
      <c r="J55" s="52">
        <f>RASH_IZDACI_IZVORI!J55/RASH_IZDACI_IZVORI_EU!$U$5</f>
        <v>35835.15827194903</v>
      </c>
      <c r="K55" s="52">
        <f>RASH_IZDACI_IZVORI!K55/RASH_IZDACI_IZVORI_EU!$U$5</f>
        <v>0</v>
      </c>
      <c r="L55" s="40">
        <f>SUM(L56:L58)</f>
        <v>0</v>
      </c>
      <c r="M55" s="52">
        <f>RASH_IZDACI_IZVORI!M55/RASH_IZDACI_IZVORI_EU!$U$5</f>
        <v>0</v>
      </c>
      <c r="N55" s="52">
        <f>RASH_IZDACI_IZVORI!N55/RASH_IZDACI_IZVORI_EU!$U$5</f>
        <v>22562.877430486427</v>
      </c>
      <c r="O55" s="52">
        <f>RASH_IZDACI_IZVORI!O55/RASH_IZDACI_IZVORI_EU!$U$5</f>
        <v>0</v>
      </c>
      <c r="P55" s="52">
        <f>RASH_IZDACI_IZVORI!P55/RASH_IZDACI_IZVORI_EU!$U$5</f>
        <v>72997.54462804433</v>
      </c>
      <c r="Q55" s="52">
        <f>RASH_IZDACI_IZVORI!Q55/RASH_IZDACI_IZVORI_EU!$U$5</f>
        <v>72997.54462804433</v>
      </c>
    </row>
    <row r="56" spans="1:17" s="6" customFormat="1" ht="12.75">
      <c r="A56" s="208">
        <v>32231</v>
      </c>
      <c r="B56" s="209"/>
      <c r="C56" s="208" t="s">
        <v>112</v>
      </c>
      <c r="D56" s="216"/>
      <c r="E56" s="216"/>
      <c r="F56" s="209"/>
      <c r="G56" s="127">
        <f>RASH_IZDACI_IZVORI!G56/RASH_IZDACI_IZVORI_EU!$U$5</f>
        <v>13165.43898068883</v>
      </c>
      <c r="H56" s="127">
        <f>RASH_IZDACI_IZVORI!H56/RASH_IZDACI_IZVORI_EU!$U$5</f>
        <v>19908.421262193908</v>
      </c>
      <c r="I56" s="118">
        <f>RASH_IZDACI_IZVORI!I56/RASH_IZDACI_IZVORI_EU!$U$5</f>
        <v>19908.421262193908</v>
      </c>
      <c r="J56" s="118">
        <f>RASH_IZDACI_IZVORI!J56/RASH_IZDACI_IZVORI_EU!$U$5</f>
        <v>13272.280841462605</v>
      </c>
      <c r="K56" s="118">
        <f>RASH_IZDACI_IZVORI!K56/RASH_IZDACI_IZVORI_EU!$U$5</f>
        <v>0</v>
      </c>
      <c r="L56" s="43"/>
      <c r="M56" s="118">
        <f>RASH_IZDACI_IZVORI!M56/RASH_IZDACI_IZVORI_EU!$U$5</f>
        <v>0</v>
      </c>
      <c r="N56" s="118">
        <f>RASH_IZDACI_IZVORI!N56/RASH_IZDACI_IZVORI_EU!$U$5</f>
        <v>6636.140420731303</v>
      </c>
      <c r="O56" s="118">
        <f>RASH_IZDACI_IZVORI!O56/RASH_IZDACI_IZVORI_EU!$U$5</f>
        <v>0</v>
      </c>
      <c r="P56" s="118">
        <f>RASH_IZDACI_IZVORI!P56/RASH_IZDACI_IZVORI_EU!$U$5</f>
        <v>26544.56168292521</v>
      </c>
      <c r="Q56" s="118">
        <f>RASH_IZDACI_IZVORI!Q56/RASH_IZDACI_IZVORI_EU!$U$5</f>
        <v>26544.56168292521</v>
      </c>
    </row>
    <row r="57" spans="1:17" s="6" customFormat="1" ht="12.75">
      <c r="A57" s="208">
        <v>32233</v>
      </c>
      <c r="B57" s="209"/>
      <c r="C57" s="208" t="s">
        <v>113</v>
      </c>
      <c r="D57" s="216"/>
      <c r="E57" s="216"/>
      <c r="F57" s="209"/>
      <c r="G57" s="127">
        <f>RASH_IZDACI_IZVORI!G57/RASH_IZDACI_IZVORI_EU!$U$5</f>
        <v>9506.53659831442</v>
      </c>
      <c r="H57" s="127">
        <f>RASH_IZDACI_IZVORI!H57/RASH_IZDACI_IZVORI_EU!$U$5</f>
        <v>26544.56168292521</v>
      </c>
      <c r="I57" s="118">
        <f>RASH_IZDACI_IZVORI!I57/RASH_IZDACI_IZVORI_EU!$U$5</f>
        <v>26544.56168292521</v>
      </c>
      <c r="J57" s="118">
        <f>RASH_IZDACI_IZVORI!J57/RASH_IZDACI_IZVORI_EU!$U$5</f>
        <v>15926.737009755125</v>
      </c>
      <c r="K57" s="118">
        <f>RASH_IZDACI_IZVORI!K57/RASH_IZDACI_IZVORI_EU!$U$5</f>
        <v>0</v>
      </c>
      <c r="L57" s="43"/>
      <c r="M57" s="118">
        <f>RASH_IZDACI_IZVORI!M57/RASH_IZDACI_IZVORI_EU!$U$5</f>
        <v>0</v>
      </c>
      <c r="N57" s="118">
        <f>RASH_IZDACI_IZVORI!N57/RASH_IZDACI_IZVORI_EU!$U$5</f>
        <v>10617.824673170084</v>
      </c>
      <c r="O57" s="118">
        <f>RASH_IZDACI_IZVORI!O57/RASH_IZDACI_IZVORI_EU!$U$5</f>
        <v>0</v>
      </c>
      <c r="P57" s="118">
        <f>RASH_IZDACI_IZVORI!P57/RASH_IZDACI_IZVORI_EU!$U$5</f>
        <v>33180.70210365651</v>
      </c>
      <c r="Q57" s="118">
        <f>RASH_IZDACI_IZVORI!Q57/RASH_IZDACI_IZVORI_EU!$U$5</f>
        <v>33180.70210365651</v>
      </c>
    </row>
    <row r="58" spans="1:17" s="6" customFormat="1" ht="12.75">
      <c r="A58" s="208">
        <v>32234</v>
      </c>
      <c r="B58" s="209"/>
      <c r="C58" s="208" t="s">
        <v>114</v>
      </c>
      <c r="D58" s="216"/>
      <c r="E58" s="216"/>
      <c r="F58" s="209"/>
      <c r="G58" s="127">
        <f>RASH_IZDACI_IZVORI!G58/RASH_IZDACI_IZVORI_EU!$U$5</f>
        <v>9919.304532483908</v>
      </c>
      <c r="H58" s="127">
        <f>RASH_IZDACI_IZVORI!H58/RASH_IZDACI_IZVORI_EU!$U$5</f>
        <v>11945.052757316344</v>
      </c>
      <c r="I58" s="118">
        <f>RASH_IZDACI_IZVORI!I58/RASH_IZDACI_IZVORI_EU!$U$5</f>
        <v>11945.052757316344</v>
      </c>
      <c r="J58" s="118">
        <f>RASH_IZDACI_IZVORI!J58/RASH_IZDACI_IZVORI_EU!$U$5</f>
        <v>6636.140420731303</v>
      </c>
      <c r="K58" s="118">
        <f>RASH_IZDACI_IZVORI!K58/RASH_IZDACI_IZVORI_EU!$U$5</f>
        <v>0</v>
      </c>
      <c r="L58" s="43"/>
      <c r="M58" s="118">
        <f>RASH_IZDACI_IZVORI!M58/RASH_IZDACI_IZVORI_EU!$U$5</f>
        <v>0</v>
      </c>
      <c r="N58" s="118">
        <f>RASH_IZDACI_IZVORI!N58/RASH_IZDACI_IZVORI_EU!$U$5</f>
        <v>5308.912336585042</v>
      </c>
      <c r="O58" s="118">
        <f>RASH_IZDACI_IZVORI!O58/RASH_IZDACI_IZVORI_EU!$U$5</f>
        <v>0</v>
      </c>
      <c r="P58" s="118">
        <f>RASH_IZDACI_IZVORI!P58/RASH_IZDACI_IZVORI_EU!$U$5</f>
        <v>13272.280841462605</v>
      </c>
      <c r="Q58" s="118">
        <f>RASH_IZDACI_IZVORI!Q58/RASH_IZDACI_IZVORI_EU!$U$5</f>
        <v>13272.280841462605</v>
      </c>
    </row>
    <row r="59" spans="1:17" s="4" customFormat="1" ht="25.5" customHeight="1">
      <c r="A59" s="175">
        <v>3224</v>
      </c>
      <c r="B59" s="175"/>
      <c r="C59" s="173" t="s">
        <v>56</v>
      </c>
      <c r="D59" s="173"/>
      <c r="E59" s="173"/>
      <c r="F59" s="173"/>
      <c r="G59" s="104">
        <f>RASH_IZDACI_IZVORI!G59/RASH_IZDACI_IZVORI_EU!$U$5</f>
        <v>787.3116995155617</v>
      </c>
      <c r="H59" s="104">
        <f>RASH_IZDACI_IZVORI!H59/RASH_IZDACI_IZVORI_EU!$U$5</f>
        <v>597.2526378658172</v>
      </c>
      <c r="I59" s="52">
        <f>RASH_IZDACI_IZVORI!I59/RASH_IZDACI_IZVORI_EU!$U$5</f>
        <v>597.2526378658172</v>
      </c>
      <c r="J59" s="52">
        <f>RASH_IZDACI_IZVORI!J59/RASH_IZDACI_IZVORI_EU!$U$5</f>
        <v>0</v>
      </c>
      <c r="K59" s="52">
        <f>RASH_IZDACI_IZVORI!K59/RASH_IZDACI_IZVORI_EU!$U$5</f>
        <v>0</v>
      </c>
      <c r="L59" s="44">
        <f>SUM(L60:L63)</f>
        <v>0</v>
      </c>
      <c r="M59" s="52">
        <f>RASH_IZDACI_IZVORI!M59/RASH_IZDACI_IZVORI_EU!$U$5</f>
        <v>0</v>
      </c>
      <c r="N59" s="52">
        <f>RASH_IZDACI_IZVORI!N59/RASH_IZDACI_IZVORI_EU!$U$5</f>
        <v>597.2526378658172</v>
      </c>
      <c r="O59" s="52">
        <f>RASH_IZDACI_IZVORI!O59/RASH_IZDACI_IZVORI_EU!$U$5</f>
        <v>0</v>
      </c>
      <c r="P59" s="52">
        <f>RASH_IZDACI_IZVORI!P59/RASH_IZDACI_IZVORI_EU!$U$5</f>
        <v>597.2526378658172</v>
      </c>
      <c r="Q59" s="52">
        <f>RASH_IZDACI_IZVORI!Q59/RASH_IZDACI_IZVORI_EU!$U$5</f>
        <v>597.2526378658172</v>
      </c>
    </row>
    <row r="60" spans="1:17" s="6" customFormat="1" ht="25.5" customHeight="1">
      <c r="A60" s="208">
        <v>32241</v>
      </c>
      <c r="B60" s="209"/>
      <c r="C60" s="205" t="s">
        <v>115</v>
      </c>
      <c r="D60" s="206"/>
      <c r="E60" s="206"/>
      <c r="F60" s="207"/>
      <c r="G60" s="127">
        <f>RASH_IZDACI_IZVORI!G60/RASH_IZDACI_IZVORI_EU!$U$5</f>
        <v>55.876302342557565</v>
      </c>
      <c r="H60" s="127">
        <f>RASH_IZDACI_IZVORI!H60/RASH_IZDACI_IZVORI_EU!$U$5</f>
        <v>132.72280841462606</v>
      </c>
      <c r="I60" s="118">
        <f>RASH_IZDACI_IZVORI!I60/RASH_IZDACI_IZVORI_EU!$U$5</f>
        <v>132.72280841462606</v>
      </c>
      <c r="J60" s="118">
        <f>RASH_IZDACI_IZVORI!J60/RASH_IZDACI_IZVORI_EU!$U$5</f>
        <v>0</v>
      </c>
      <c r="K60" s="118">
        <f>RASH_IZDACI_IZVORI!K60/RASH_IZDACI_IZVORI_EU!$U$5</f>
        <v>0</v>
      </c>
      <c r="L60" s="43"/>
      <c r="M60" s="118">
        <f>RASH_IZDACI_IZVORI!M60/RASH_IZDACI_IZVORI_EU!$U$5</f>
        <v>0</v>
      </c>
      <c r="N60" s="118">
        <f>RASH_IZDACI_IZVORI!N60/RASH_IZDACI_IZVORI_EU!$U$5</f>
        <v>132.72280841462606</v>
      </c>
      <c r="O60" s="118">
        <f>RASH_IZDACI_IZVORI!O60/RASH_IZDACI_IZVORI_EU!$U$5</f>
        <v>0</v>
      </c>
      <c r="P60" s="118">
        <f>RASH_IZDACI_IZVORI!P60/RASH_IZDACI_IZVORI_EU!$U$5</f>
        <v>132.72280841462606</v>
      </c>
      <c r="Q60" s="118">
        <f>RASH_IZDACI_IZVORI!Q60/RASH_IZDACI_IZVORI_EU!$U$5</f>
        <v>132.72280841462606</v>
      </c>
    </row>
    <row r="61" spans="1:17" s="6" customFormat="1" ht="41.25" customHeight="1">
      <c r="A61" s="208">
        <v>32242</v>
      </c>
      <c r="B61" s="209"/>
      <c r="C61" s="205" t="s">
        <v>116</v>
      </c>
      <c r="D61" s="206"/>
      <c r="E61" s="206"/>
      <c r="F61" s="207"/>
      <c r="G61" s="127">
        <f>RASH_IZDACI_IZVORI!G61/RASH_IZDACI_IZVORI_EU!$U$5</f>
        <v>596.3235782069148</v>
      </c>
      <c r="H61" s="127">
        <f>RASH_IZDACI_IZVORI!H61/RASH_IZDACI_IZVORI_EU!$U$5</f>
        <v>66.36140420731303</v>
      </c>
      <c r="I61" s="118">
        <f>RASH_IZDACI_IZVORI!I61/RASH_IZDACI_IZVORI_EU!$U$5</f>
        <v>66.36140420731303</v>
      </c>
      <c r="J61" s="118">
        <f>RASH_IZDACI_IZVORI!J61/RASH_IZDACI_IZVORI_EU!$U$5</f>
        <v>0</v>
      </c>
      <c r="K61" s="118">
        <f>RASH_IZDACI_IZVORI!K61/RASH_IZDACI_IZVORI_EU!$U$5</f>
        <v>0</v>
      </c>
      <c r="L61" s="43"/>
      <c r="M61" s="118">
        <f>RASH_IZDACI_IZVORI!M61/RASH_IZDACI_IZVORI_EU!$U$5</f>
        <v>0</v>
      </c>
      <c r="N61" s="118">
        <f>RASH_IZDACI_IZVORI!N61/RASH_IZDACI_IZVORI_EU!$U$5</f>
        <v>66.36140420731303</v>
      </c>
      <c r="O61" s="118">
        <f>RASH_IZDACI_IZVORI!O61/RASH_IZDACI_IZVORI_EU!$U$5</f>
        <v>0</v>
      </c>
      <c r="P61" s="118">
        <f>RASH_IZDACI_IZVORI!P61/RASH_IZDACI_IZVORI_EU!$U$5</f>
        <v>66.36140420731303</v>
      </c>
      <c r="Q61" s="118">
        <f>RASH_IZDACI_IZVORI!Q61/RASH_IZDACI_IZVORI_EU!$U$5</f>
        <v>66.36140420731303</v>
      </c>
    </row>
    <row r="62" spans="1:17" s="6" customFormat="1" ht="33" customHeight="1">
      <c r="A62" s="208">
        <v>32243</v>
      </c>
      <c r="B62" s="209"/>
      <c r="C62" s="205" t="s">
        <v>189</v>
      </c>
      <c r="D62" s="206"/>
      <c r="E62" s="206"/>
      <c r="F62" s="207"/>
      <c r="G62" s="127">
        <f>RASH_IZDACI_IZVORI!G62/RASH_IZDACI_IZVORI_EU!$U$5</f>
        <v>135.11181896608932</v>
      </c>
      <c r="H62" s="127">
        <f>RASH_IZDACI_IZVORI!H62/RASH_IZDACI_IZVORI_EU!$U$5</f>
        <v>265.4456168292521</v>
      </c>
      <c r="I62" s="118">
        <f>RASH_IZDACI_IZVORI!I62/RASH_IZDACI_IZVORI_EU!$U$5</f>
        <v>265.4456168292521</v>
      </c>
      <c r="J62" s="118">
        <f>RASH_IZDACI_IZVORI!J62/RASH_IZDACI_IZVORI_EU!$U$5</f>
        <v>0</v>
      </c>
      <c r="K62" s="118">
        <f>RASH_IZDACI_IZVORI!K62/RASH_IZDACI_IZVORI_EU!$U$5</f>
        <v>0</v>
      </c>
      <c r="L62" s="43"/>
      <c r="M62" s="118">
        <f>RASH_IZDACI_IZVORI!M62/RASH_IZDACI_IZVORI_EU!$U$5</f>
        <v>0</v>
      </c>
      <c r="N62" s="118">
        <f>RASH_IZDACI_IZVORI!N62/RASH_IZDACI_IZVORI_EU!$U$5</f>
        <v>265.4456168292521</v>
      </c>
      <c r="O62" s="118">
        <f>RASH_IZDACI_IZVORI!O62/RASH_IZDACI_IZVORI_EU!$U$5</f>
        <v>0</v>
      </c>
      <c r="P62" s="118">
        <f>RASH_IZDACI_IZVORI!P62/RASH_IZDACI_IZVORI_EU!$U$5</f>
        <v>265.4456168292521</v>
      </c>
      <c r="Q62" s="118">
        <f>RASH_IZDACI_IZVORI!Q62/RASH_IZDACI_IZVORI_EU!$U$5</f>
        <v>265.4456168292521</v>
      </c>
    </row>
    <row r="63" spans="1:17" s="6" customFormat="1" ht="28.5" customHeight="1">
      <c r="A63" s="208">
        <v>32244</v>
      </c>
      <c r="B63" s="209"/>
      <c r="C63" s="205" t="s">
        <v>183</v>
      </c>
      <c r="D63" s="206"/>
      <c r="E63" s="206"/>
      <c r="F63" s="207"/>
      <c r="G63" s="127">
        <f>RASH_IZDACI_IZVORI!G63/RASH_IZDACI_IZVORI_EU!$U$5</f>
        <v>0</v>
      </c>
      <c r="H63" s="127">
        <f>RASH_IZDACI_IZVORI!H63/RASH_IZDACI_IZVORI_EU!$U$5</f>
        <v>132.72280841462606</v>
      </c>
      <c r="I63" s="118">
        <f>RASH_IZDACI_IZVORI!I63/RASH_IZDACI_IZVORI_EU!$U$5</f>
        <v>132.72280841462606</v>
      </c>
      <c r="J63" s="118">
        <f>RASH_IZDACI_IZVORI!J63/RASH_IZDACI_IZVORI_EU!$U$5</f>
        <v>0</v>
      </c>
      <c r="K63" s="118">
        <f>RASH_IZDACI_IZVORI!K63/RASH_IZDACI_IZVORI_EU!$U$5</f>
        <v>0</v>
      </c>
      <c r="L63" s="43"/>
      <c r="M63" s="118">
        <f>RASH_IZDACI_IZVORI!M63/RASH_IZDACI_IZVORI_EU!$U$5</f>
        <v>0</v>
      </c>
      <c r="N63" s="118">
        <f>RASH_IZDACI_IZVORI!N63/RASH_IZDACI_IZVORI_EU!$U$5</f>
        <v>132.72280841462606</v>
      </c>
      <c r="O63" s="118">
        <f>RASH_IZDACI_IZVORI!O63/RASH_IZDACI_IZVORI_EU!$U$5</f>
        <v>0</v>
      </c>
      <c r="P63" s="118">
        <f>RASH_IZDACI_IZVORI!P63/RASH_IZDACI_IZVORI_EU!$U$5</f>
        <v>132.72280841462606</v>
      </c>
      <c r="Q63" s="118">
        <f>RASH_IZDACI_IZVORI!Q63/RASH_IZDACI_IZVORI_EU!$U$5</f>
        <v>132.72280841462606</v>
      </c>
    </row>
    <row r="64" spans="1:17" s="4" customFormat="1" ht="12.75">
      <c r="A64" s="175">
        <v>3225</v>
      </c>
      <c r="B64" s="175"/>
      <c r="C64" s="175" t="s">
        <v>57</v>
      </c>
      <c r="D64" s="175"/>
      <c r="E64" s="175"/>
      <c r="F64" s="175"/>
      <c r="G64" s="104">
        <f>RASH_IZDACI_IZVORI!G64/RASH_IZDACI_IZVORI_EU!$U$5</f>
        <v>1477.6030260800317</v>
      </c>
      <c r="H64" s="104">
        <f>RASH_IZDACI_IZVORI!H64/RASH_IZDACI_IZVORI_EU!$U$5</f>
        <v>3981.684252438781</v>
      </c>
      <c r="I64" s="52">
        <f>RASH_IZDACI_IZVORI!I64/RASH_IZDACI_IZVORI_EU!$U$5</f>
        <v>3981.684252438781</v>
      </c>
      <c r="J64" s="52">
        <f>RASH_IZDACI_IZVORI!J64/RASH_IZDACI_IZVORI_EU!$U$5</f>
        <v>0</v>
      </c>
      <c r="K64" s="52">
        <f>RASH_IZDACI_IZVORI!K64/RASH_IZDACI_IZVORI_EU!$U$5</f>
        <v>0</v>
      </c>
      <c r="L64" s="40">
        <f>SUM(L65:L66)</f>
        <v>0</v>
      </c>
      <c r="M64" s="52">
        <f>RASH_IZDACI_IZVORI!M64/RASH_IZDACI_IZVORI_EU!$U$5</f>
        <v>0</v>
      </c>
      <c r="N64" s="52">
        <f>RASH_IZDACI_IZVORI!N64/RASH_IZDACI_IZVORI_EU!$U$5</f>
        <v>3981.684252438781</v>
      </c>
      <c r="O64" s="52">
        <f>RASH_IZDACI_IZVORI!O64/RASH_IZDACI_IZVORI_EU!$U$5</f>
        <v>0</v>
      </c>
      <c r="P64" s="52">
        <f>RASH_IZDACI_IZVORI!P64/RASH_IZDACI_IZVORI_EU!$U$5</f>
        <v>3981.684252438781</v>
      </c>
      <c r="Q64" s="52">
        <f>RASH_IZDACI_IZVORI!Q64/RASH_IZDACI_IZVORI_EU!$U$5</f>
        <v>3981.684252438781</v>
      </c>
    </row>
    <row r="65" spans="1:17" s="6" customFormat="1" ht="12.75">
      <c r="A65" s="208">
        <v>32251</v>
      </c>
      <c r="B65" s="209"/>
      <c r="C65" s="208" t="s">
        <v>117</v>
      </c>
      <c r="D65" s="216"/>
      <c r="E65" s="216"/>
      <c r="F65" s="209"/>
      <c r="G65" s="127">
        <f>RASH_IZDACI_IZVORI!G65/RASH_IZDACI_IZVORI_EU!$U$5</f>
        <v>1477.6030260800317</v>
      </c>
      <c r="H65" s="127">
        <f>RASH_IZDACI_IZVORI!H65/RASH_IZDACI_IZVORI_EU!$U$5</f>
        <v>1990.8421262193906</v>
      </c>
      <c r="I65" s="118">
        <f>RASH_IZDACI_IZVORI!I65/RASH_IZDACI_IZVORI_EU!$U$5</f>
        <v>1990.8421262193906</v>
      </c>
      <c r="J65" s="118">
        <f>RASH_IZDACI_IZVORI!J65/RASH_IZDACI_IZVORI_EU!$U$5</f>
        <v>0</v>
      </c>
      <c r="K65" s="118">
        <f>RASH_IZDACI_IZVORI!K65/RASH_IZDACI_IZVORI_EU!$U$5</f>
        <v>0</v>
      </c>
      <c r="L65" s="43"/>
      <c r="M65" s="118">
        <f>RASH_IZDACI_IZVORI!M65/RASH_IZDACI_IZVORI_EU!$U$5</f>
        <v>0</v>
      </c>
      <c r="N65" s="118">
        <f>RASH_IZDACI_IZVORI!N65/RASH_IZDACI_IZVORI_EU!$U$5</f>
        <v>1990.8421262193906</v>
      </c>
      <c r="O65" s="118">
        <f>RASH_IZDACI_IZVORI!O65/RASH_IZDACI_IZVORI_EU!$U$5</f>
        <v>0</v>
      </c>
      <c r="P65" s="118">
        <f>RASH_IZDACI_IZVORI!P65/RASH_IZDACI_IZVORI_EU!$U$5</f>
        <v>1990.8421262193906</v>
      </c>
      <c r="Q65" s="118">
        <f>RASH_IZDACI_IZVORI!Q65/RASH_IZDACI_IZVORI_EU!$U$5</f>
        <v>1990.8421262193906</v>
      </c>
    </row>
    <row r="66" spans="1:17" s="6" customFormat="1" ht="12.75">
      <c r="A66" s="208">
        <v>32252</v>
      </c>
      <c r="B66" s="209"/>
      <c r="C66" s="208" t="s">
        <v>118</v>
      </c>
      <c r="D66" s="216"/>
      <c r="E66" s="216"/>
      <c r="F66" s="209"/>
      <c r="G66" s="127">
        <f>RASH_IZDACI_IZVORI!G66/RASH_IZDACI_IZVORI_EU!$U$5</f>
        <v>0</v>
      </c>
      <c r="H66" s="127">
        <f>RASH_IZDACI_IZVORI!H66/RASH_IZDACI_IZVORI_EU!$U$5</f>
        <v>1990.8421262193906</v>
      </c>
      <c r="I66" s="118">
        <f>RASH_IZDACI_IZVORI!I66/RASH_IZDACI_IZVORI_EU!$U$5</f>
        <v>1990.8421262193906</v>
      </c>
      <c r="J66" s="118">
        <f>RASH_IZDACI_IZVORI!J66/RASH_IZDACI_IZVORI_EU!$U$5</f>
        <v>0</v>
      </c>
      <c r="K66" s="118">
        <f>RASH_IZDACI_IZVORI!K66/RASH_IZDACI_IZVORI_EU!$U$5</f>
        <v>0</v>
      </c>
      <c r="L66" s="43"/>
      <c r="M66" s="118">
        <f>RASH_IZDACI_IZVORI!M66/RASH_IZDACI_IZVORI_EU!$U$5</f>
        <v>0</v>
      </c>
      <c r="N66" s="118">
        <f>RASH_IZDACI_IZVORI!N66/RASH_IZDACI_IZVORI_EU!$U$5</f>
        <v>1990.8421262193906</v>
      </c>
      <c r="O66" s="118">
        <f>RASH_IZDACI_IZVORI!O66/RASH_IZDACI_IZVORI_EU!$U$5</f>
        <v>0</v>
      </c>
      <c r="P66" s="118">
        <f>RASH_IZDACI_IZVORI!P66/RASH_IZDACI_IZVORI_EU!$U$5</f>
        <v>1990.8421262193906</v>
      </c>
      <c r="Q66" s="118">
        <f>RASH_IZDACI_IZVORI!Q66/RASH_IZDACI_IZVORI_EU!$U$5</f>
        <v>1990.8421262193906</v>
      </c>
    </row>
    <row r="67" spans="1:17" s="4" customFormat="1" ht="24" customHeight="1">
      <c r="A67" s="175">
        <v>3227</v>
      </c>
      <c r="B67" s="175"/>
      <c r="C67" s="202" t="s">
        <v>58</v>
      </c>
      <c r="D67" s="203"/>
      <c r="E67" s="203"/>
      <c r="F67" s="204"/>
      <c r="G67" s="104">
        <f>RASH_IZDACI_IZVORI!G67/RASH_IZDACI_IZVORI_EU!$U$5</f>
        <v>1287.5439644302874</v>
      </c>
      <c r="H67" s="104">
        <f>RASH_IZDACI_IZVORI!H67/RASH_IZDACI_IZVORI_EU!$U$5</f>
        <v>1990.8421262193906</v>
      </c>
      <c r="I67" s="52">
        <f>RASH_IZDACI_IZVORI!I67/RASH_IZDACI_IZVORI_EU!$U$5</f>
        <v>1990.8421262193906</v>
      </c>
      <c r="J67" s="52">
        <f>RASH_IZDACI_IZVORI!J67/RASH_IZDACI_IZVORI_EU!$U$5</f>
        <v>0</v>
      </c>
      <c r="K67" s="52">
        <f>RASH_IZDACI_IZVORI!K67/RASH_IZDACI_IZVORI_EU!$U$5</f>
        <v>0</v>
      </c>
      <c r="L67" s="50">
        <f>SUM(L68)</f>
        <v>0</v>
      </c>
      <c r="M67" s="52">
        <f>RASH_IZDACI_IZVORI!M67/RASH_IZDACI_IZVORI_EU!$U$5</f>
        <v>0</v>
      </c>
      <c r="N67" s="52">
        <f>RASH_IZDACI_IZVORI!N67/RASH_IZDACI_IZVORI_EU!$U$5</f>
        <v>1990.8421262193906</v>
      </c>
      <c r="O67" s="52">
        <f>RASH_IZDACI_IZVORI!O67/RASH_IZDACI_IZVORI_EU!$U$5</f>
        <v>0</v>
      </c>
      <c r="P67" s="52">
        <f>RASH_IZDACI_IZVORI!P67/RASH_IZDACI_IZVORI_EU!$U$5</f>
        <v>1990.8421262193906</v>
      </c>
      <c r="Q67" s="52">
        <f>RASH_IZDACI_IZVORI!Q67/RASH_IZDACI_IZVORI_EU!$U$5</f>
        <v>1990.8421262193906</v>
      </c>
    </row>
    <row r="68" spans="1:17" s="6" customFormat="1" ht="26.25" customHeight="1">
      <c r="A68" s="208">
        <v>32271</v>
      </c>
      <c r="B68" s="209"/>
      <c r="C68" s="205" t="s">
        <v>119</v>
      </c>
      <c r="D68" s="206"/>
      <c r="E68" s="206"/>
      <c r="F68" s="207"/>
      <c r="G68" s="127">
        <f>RASH_IZDACI_IZVORI!G68/RASH_IZDACI_IZVORI_EU!$U$5</f>
        <v>1287.5439644302874</v>
      </c>
      <c r="H68" s="127">
        <f>RASH_IZDACI_IZVORI!H68/RASH_IZDACI_IZVORI_EU!$U$5</f>
        <v>1990.8421262193906</v>
      </c>
      <c r="I68" s="118">
        <f>RASH_IZDACI_IZVORI!I68/RASH_IZDACI_IZVORI_EU!$U$5</f>
        <v>1990.8421262193906</v>
      </c>
      <c r="J68" s="118">
        <f>RASH_IZDACI_IZVORI!J68/RASH_IZDACI_IZVORI_EU!$U$5</f>
        <v>0</v>
      </c>
      <c r="K68" s="118">
        <f>RASH_IZDACI_IZVORI!K68/RASH_IZDACI_IZVORI_EU!$U$5</f>
        <v>0</v>
      </c>
      <c r="L68" s="43"/>
      <c r="M68" s="118">
        <f>RASH_IZDACI_IZVORI!M68/RASH_IZDACI_IZVORI_EU!$U$5</f>
        <v>0</v>
      </c>
      <c r="N68" s="118">
        <f>RASH_IZDACI_IZVORI!N68/RASH_IZDACI_IZVORI_EU!$U$5</f>
        <v>1990.8421262193906</v>
      </c>
      <c r="O68" s="118">
        <f>RASH_IZDACI_IZVORI!O68/RASH_IZDACI_IZVORI_EU!$U$5</f>
        <v>0</v>
      </c>
      <c r="P68" s="118">
        <f>RASH_IZDACI_IZVORI!P68/RASH_IZDACI_IZVORI_EU!$U$5</f>
        <v>1990.8421262193906</v>
      </c>
      <c r="Q68" s="118">
        <f>RASH_IZDACI_IZVORI!Q68/RASH_IZDACI_IZVORI_EU!$U$5</f>
        <v>1990.8421262193906</v>
      </c>
    </row>
    <row r="69" spans="1:17" s="9" customFormat="1" ht="12.75">
      <c r="A69" s="184">
        <v>323</v>
      </c>
      <c r="B69" s="184"/>
      <c r="C69" s="184" t="s">
        <v>59</v>
      </c>
      <c r="D69" s="184"/>
      <c r="E69" s="184"/>
      <c r="F69" s="184"/>
      <c r="G69" s="104">
        <f>RASH_IZDACI_IZVORI!G69/RASH_IZDACI_IZVORI_EU!$U$5</f>
        <v>212846.10790364322</v>
      </c>
      <c r="H69" s="104">
        <f>RASH_IZDACI_IZVORI!H69/RASH_IZDACI_IZVORI_EU!$U$5</f>
        <v>176932.77589753797</v>
      </c>
      <c r="I69" s="52">
        <f>RASH_IZDACI_IZVORI!I69/RASH_IZDACI_IZVORI_EU!$U$5</f>
        <v>163925.94067290463</v>
      </c>
      <c r="J69" s="52">
        <f>RASH_IZDACI_IZVORI!J69/RASH_IZDACI_IZVORI_EU!$U$5</f>
        <v>6636.140420731303</v>
      </c>
      <c r="K69" s="52">
        <f>RASH_IZDACI_IZVORI!K69/RASH_IZDACI_IZVORI_EU!$U$5</f>
        <v>1990.8421262193906</v>
      </c>
      <c r="L69" s="41">
        <f>SUM(L70+L75+L80+L84+L90+L94+L96+L102+L105)</f>
        <v>0</v>
      </c>
      <c r="M69" s="52">
        <f>RASH_IZDACI_IZVORI!M69/RASH_IZDACI_IZVORI_EU!$U$5</f>
        <v>0</v>
      </c>
      <c r="N69" s="52">
        <f>RASH_IZDACI_IZVORI!N69/RASH_IZDACI_IZVORI_EU!$U$5</f>
        <v>151980.88791558828</v>
      </c>
      <c r="O69" s="52">
        <f>RASH_IZDACI_IZVORI!O69/RASH_IZDACI_IZVORI_EU!$U$5</f>
        <v>3318.0702103656513</v>
      </c>
      <c r="P69" s="52">
        <f>RASH_IZDACI_IZVORI!P69/RASH_IZDACI_IZVORI_EU!$U$5</f>
        <v>190337.7795474152</v>
      </c>
      <c r="Q69" s="52">
        <f>RASH_IZDACI_IZVORI!Q69/RASH_IZDACI_IZVORI_EU!$U$5</f>
        <v>196973.9199681465</v>
      </c>
    </row>
    <row r="70" spans="1:17" s="4" customFormat="1" ht="12.75">
      <c r="A70" s="178">
        <v>3231</v>
      </c>
      <c r="B70" s="178"/>
      <c r="C70" s="178" t="s">
        <v>60</v>
      </c>
      <c r="D70" s="178"/>
      <c r="E70" s="178"/>
      <c r="F70" s="178"/>
      <c r="G70" s="104">
        <f>RASH_IZDACI_IZVORI!G70/RASH_IZDACI_IZVORI_EU!$U$5</f>
        <v>16527.174995022895</v>
      </c>
      <c r="H70" s="104">
        <f>RASH_IZDACI_IZVORI!H70/RASH_IZDACI_IZVORI_EU!$U$5</f>
        <v>16723.073860242883</v>
      </c>
      <c r="I70" s="52">
        <f>RASH_IZDACI_IZVORI!I70/RASH_IZDACI_IZVORI_EU!$U$5</f>
        <v>16723.073860242883</v>
      </c>
      <c r="J70" s="52">
        <f>RASH_IZDACI_IZVORI!J70/RASH_IZDACI_IZVORI_EU!$U$5</f>
        <v>0</v>
      </c>
      <c r="K70" s="52">
        <f>RASH_IZDACI_IZVORI!K70/RASH_IZDACI_IZVORI_EU!$U$5</f>
        <v>0</v>
      </c>
      <c r="L70" s="52">
        <f>SUM(L71:L74)</f>
        <v>0</v>
      </c>
      <c r="M70" s="52">
        <f>RASH_IZDACI_IZVORI!M70/RASH_IZDACI_IZVORI_EU!$U$5</f>
        <v>0</v>
      </c>
      <c r="N70" s="52">
        <f>RASH_IZDACI_IZVORI!N70/RASH_IZDACI_IZVORI_EU!$U$5</f>
        <v>16723.073860242883</v>
      </c>
      <c r="O70" s="52">
        <f>RASH_IZDACI_IZVORI!O70/RASH_IZDACI_IZVORI_EU!$U$5</f>
        <v>0</v>
      </c>
      <c r="P70" s="52">
        <f>RASH_IZDACI_IZVORI!P70/RASH_IZDACI_IZVORI_EU!$U$5</f>
        <v>18713.915986462274</v>
      </c>
      <c r="Q70" s="52">
        <f>RASH_IZDACI_IZVORI!Q70/RASH_IZDACI_IZVORI_EU!$U$5</f>
        <v>18713.915986462274</v>
      </c>
    </row>
    <row r="71" spans="1:17" s="6" customFormat="1" ht="12.75">
      <c r="A71" s="216">
        <v>32311</v>
      </c>
      <c r="B71" s="209"/>
      <c r="C71" s="199" t="s">
        <v>120</v>
      </c>
      <c r="D71" s="236"/>
      <c r="E71" s="236"/>
      <c r="F71" s="200"/>
      <c r="G71" s="127">
        <f>RASH_IZDACI_IZVORI!G71/RASH_IZDACI_IZVORI_EU!$U$5</f>
        <v>12030.924414360607</v>
      </c>
      <c r="H71" s="127">
        <f>RASH_IZDACI_IZVORI!H71/RASH_IZDACI_IZVORI_EU!$U$5</f>
        <v>11945.052757316344</v>
      </c>
      <c r="I71" s="118">
        <f>RASH_IZDACI_IZVORI!I71/RASH_IZDACI_IZVORI_EU!$U$5</f>
        <v>11945.052757316344</v>
      </c>
      <c r="J71" s="118">
        <f>RASH_IZDACI_IZVORI!J71/RASH_IZDACI_IZVORI_EU!$U$5</f>
        <v>0</v>
      </c>
      <c r="K71" s="118">
        <f>RASH_IZDACI_IZVORI!K71/RASH_IZDACI_IZVORI_EU!$U$5</f>
        <v>0</v>
      </c>
      <c r="L71" s="118"/>
      <c r="M71" s="118">
        <f>RASH_IZDACI_IZVORI!M71/RASH_IZDACI_IZVORI_EU!$U$5</f>
        <v>0</v>
      </c>
      <c r="N71" s="118">
        <f>RASH_IZDACI_IZVORI!N71/RASH_IZDACI_IZVORI_EU!$U$5</f>
        <v>11945.052757316344</v>
      </c>
      <c r="O71" s="118">
        <f>RASH_IZDACI_IZVORI!O71/RASH_IZDACI_IZVORI_EU!$U$5</f>
        <v>0</v>
      </c>
      <c r="P71" s="118">
        <f>RASH_IZDACI_IZVORI!P71/RASH_IZDACI_IZVORI_EU!$U$5</f>
        <v>13272.280841462605</v>
      </c>
      <c r="Q71" s="118">
        <f>RASH_IZDACI_IZVORI!Q71/RASH_IZDACI_IZVORI_EU!$U$5</f>
        <v>13272.280841462605</v>
      </c>
    </row>
    <row r="72" spans="1:17" s="6" customFormat="1" ht="12.75">
      <c r="A72" s="216">
        <v>32312</v>
      </c>
      <c r="B72" s="209"/>
      <c r="C72" s="199" t="s">
        <v>121</v>
      </c>
      <c r="D72" s="236"/>
      <c r="E72" s="236"/>
      <c r="F72" s="200"/>
      <c r="G72" s="127">
        <f>RASH_IZDACI_IZVORI!G72/RASH_IZDACI_IZVORI_EU!$U$5</f>
        <v>922.9544097153096</v>
      </c>
      <c r="H72" s="127">
        <f>RASH_IZDACI_IZVORI!H72/RASH_IZDACI_IZVORI_EU!$U$5</f>
        <v>1327.2280841462605</v>
      </c>
      <c r="I72" s="118">
        <f>RASH_IZDACI_IZVORI!I72/RASH_IZDACI_IZVORI_EU!$U$5</f>
        <v>1327.2280841462605</v>
      </c>
      <c r="J72" s="118">
        <f>RASH_IZDACI_IZVORI!J72/RASH_IZDACI_IZVORI_EU!$U$5</f>
        <v>0</v>
      </c>
      <c r="K72" s="118">
        <f>RASH_IZDACI_IZVORI!K72/RASH_IZDACI_IZVORI_EU!$U$5</f>
        <v>0</v>
      </c>
      <c r="L72" s="118"/>
      <c r="M72" s="118">
        <f>RASH_IZDACI_IZVORI!M72/RASH_IZDACI_IZVORI_EU!$U$5</f>
        <v>0</v>
      </c>
      <c r="N72" s="118">
        <f>RASH_IZDACI_IZVORI!N72/RASH_IZDACI_IZVORI_EU!$U$5</f>
        <v>1327.2280841462605</v>
      </c>
      <c r="O72" s="118">
        <f>RASH_IZDACI_IZVORI!O72/RASH_IZDACI_IZVORI_EU!$U$5</f>
        <v>0</v>
      </c>
      <c r="P72" s="118">
        <f>RASH_IZDACI_IZVORI!P72/RASH_IZDACI_IZVORI_EU!$U$5</f>
        <v>1990.8421262193906</v>
      </c>
      <c r="Q72" s="118">
        <f>RASH_IZDACI_IZVORI!Q72/RASH_IZDACI_IZVORI_EU!$U$5</f>
        <v>1990.8421262193906</v>
      </c>
    </row>
    <row r="73" spans="1:17" s="6" customFormat="1" ht="12.75">
      <c r="A73" s="216">
        <v>32313</v>
      </c>
      <c r="B73" s="209"/>
      <c r="C73" s="199" t="s">
        <v>122</v>
      </c>
      <c r="D73" s="236"/>
      <c r="E73" s="236"/>
      <c r="F73" s="200"/>
      <c r="G73" s="127">
        <f>RASH_IZDACI_IZVORI!G73/RASH_IZDACI_IZVORI_EU!$U$5</f>
        <v>3543.433539053686</v>
      </c>
      <c r="H73" s="127">
        <f>RASH_IZDACI_IZVORI!H73/RASH_IZDACI_IZVORI_EU!$U$5</f>
        <v>3318.0702103656513</v>
      </c>
      <c r="I73" s="118">
        <f>RASH_IZDACI_IZVORI!I73/RASH_IZDACI_IZVORI_EU!$U$5</f>
        <v>3318.0702103656513</v>
      </c>
      <c r="J73" s="118">
        <f>RASH_IZDACI_IZVORI!J73/RASH_IZDACI_IZVORI_EU!$U$5</f>
        <v>0</v>
      </c>
      <c r="K73" s="118">
        <f>RASH_IZDACI_IZVORI!K73/RASH_IZDACI_IZVORI_EU!$U$5</f>
        <v>0</v>
      </c>
      <c r="L73" s="118"/>
      <c r="M73" s="118">
        <f>RASH_IZDACI_IZVORI!M73/RASH_IZDACI_IZVORI_EU!$U$5</f>
        <v>0</v>
      </c>
      <c r="N73" s="118">
        <f>RASH_IZDACI_IZVORI!N73/RASH_IZDACI_IZVORI_EU!$U$5</f>
        <v>3318.0702103656513</v>
      </c>
      <c r="O73" s="118">
        <f>RASH_IZDACI_IZVORI!O73/RASH_IZDACI_IZVORI_EU!$U$5</f>
        <v>0</v>
      </c>
      <c r="P73" s="118">
        <f>RASH_IZDACI_IZVORI!P73/RASH_IZDACI_IZVORI_EU!$U$5</f>
        <v>3318.0702103656513</v>
      </c>
      <c r="Q73" s="118">
        <f>RASH_IZDACI_IZVORI!Q73/RASH_IZDACI_IZVORI_EU!$U$5</f>
        <v>3318.0702103656513</v>
      </c>
    </row>
    <row r="74" spans="1:17" s="6" customFormat="1" ht="30" customHeight="1">
      <c r="A74" s="199">
        <v>32319</v>
      </c>
      <c r="B74" s="200"/>
      <c r="C74" s="194" t="s">
        <v>123</v>
      </c>
      <c r="D74" s="195"/>
      <c r="E74" s="195"/>
      <c r="F74" s="201"/>
      <c r="G74" s="127">
        <f>RASH_IZDACI_IZVORI!G74/RASH_IZDACI_IZVORI_EU!$U$5</f>
        <v>29.86263189329086</v>
      </c>
      <c r="H74" s="127">
        <f>RASH_IZDACI_IZVORI!H74/RASH_IZDACI_IZVORI_EU!$U$5</f>
        <v>132.72280841462606</v>
      </c>
      <c r="I74" s="118">
        <f>RASH_IZDACI_IZVORI!I74/RASH_IZDACI_IZVORI_EU!$U$5</f>
        <v>132.72280841462606</v>
      </c>
      <c r="J74" s="118">
        <f>RASH_IZDACI_IZVORI!J74/RASH_IZDACI_IZVORI_EU!$U$5</f>
        <v>0</v>
      </c>
      <c r="K74" s="118">
        <f>RASH_IZDACI_IZVORI!K74/RASH_IZDACI_IZVORI_EU!$U$5</f>
        <v>0</v>
      </c>
      <c r="L74" s="118"/>
      <c r="M74" s="118">
        <f>RASH_IZDACI_IZVORI!M74/RASH_IZDACI_IZVORI_EU!$U$5</f>
        <v>0</v>
      </c>
      <c r="N74" s="118">
        <f>RASH_IZDACI_IZVORI!N74/RASH_IZDACI_IZVORI_EU!$U$5</f>
        <v>132.72280841462606</v>
      </c>
      <c r="O74" s="118">
        <f>RASH_IZDACI_IZVORI!O74/RASH_IZDACI_IZVORI_EU!$U$5</f>
        <v>0</v>
      </c>
      <c r="P74" s="118">
        <f>RASH_IZDACI_IZVORI!P74/RASH_IZDACI_IZVORI_EU!$U$5</f>
        <v>132.72280841462606</v>
      </c>
      <c r="Q74" s="118">
        <f>RASH_IZDACI_IZVORI!Q74/RASH_IZDACI_IZVORI_EU!$U$5</f>
        <v>132.72280841462606</v>
      </c>
    </row>
    <row r="75" spans="1:17" s="4" customFormat="1" ht="29.25" customHeight="1">
      <c r="A75" s="175">
        <v>3232</v>
      </c>
      <c r="B75" s="175"/>
      <c r="C75" s="173" t="s">
        <v>124</v>
      </c>
      <c r="D75" s="173"/>
      <c r="E75" s="173"/>
      <c r="F75" s="173"/>
      <c r="G75" s="104">
        <f>RASH_IZDACI_IZVORI!G75/RASH_IZDACI_IZVORI_EU!$U$5</f>
        <v>14496.3833034707</v>
      </c>
      <c r="H75" s="104">
        <f>RASH_IZDACI_IZVORI!H75/RASH_IZDACI_IZVORI_EU!$U$5</f>
        <v>20837.48092109629</v>
      </c>
      <c r="I75" s="52">
        <f>RASH_IZDACI_IZVORI!I75/RASH_IZDACI_IZVORI_EU!$U$5</f>
        <v>14201.340500364988</v>
      </c>
      <c r="J75" s="52">
        <f>RASH_IZDACI_IZVORI!J75/RASH_IZDACI_IZVORI_EU!$U$5</f>
        <v>0</v>
      </c>
      <c r="K75" s="52">
        <f>RASH_IZDACI_IZVORI!K75/RASH_IZDACI_IZVORI_EU!$U$5</f>
        <v>0</v>
      </c>
      <c r="L75" s="44">
        <f>SUM(L76:L79)</f>
        <v>0</v>
      </c>
      <c r="M75" s="52">
        <f>RASH_IZDACI_IZVORI!M75/RASH_IZDACI_IZVORI_EU!$U$5</f>
        <v>0</v>
      </c>
      <c r="N75" s="52">
        <f>RASH_IZDACI_IZVORI!N75/RASH_IZDACI_IZVORI_EU!$U$5</f>
        <v>10883.270289999336</v>
      </c>
      <c r="O75" s="52">
        <f>RASH_IZDACI_IZVORI!O75/RASH_IZDACI_IZVORI_EU!$U$5</f>
        <v>3318.0702103656513</v>
      </c>
      <c r="P75" s="52">
        <f>RASH_IZDACI_IZVORI!P75/RASH_IZDACI_IZVORI_EU!$U$5</f>
        <v>15528.568584511248</v>
      </c>
      <c r="Q75" s="52">
        <f>RASH_IZDACI_IZVORI!Q75/RASH_IZDACI_IZVORI_EU!$U$5</f>
        <v>19510.25283695003</v>
      </c>
    </row>
    <row r="76" spans="1:17" s="6" customFormat="1" ht="29.25" customHeight="1">
      <c r="A76" s="208">
        <v>32321</v>
      </c>
      <c r="B76" s="209"/>
      <c r="C76" s="205" t="s">
        <v>125</v>
      </c>
      <c r="D76" s="206"/>
      <c r="E76" s="206"/>
      <c r="F76" s="207"/>
      <c r="G76" s="127">
        <f>RASH_IZDACI_IZVORI!G76/RASH_IZDACI_IZVORI_EU!$U$5</f>
        <v>336.58504213949163</v>
      </c>
      <c r="H76" s="127">
        <f>RASH_IZDACI_IZVORI!H76/RASH_IZDACI_IZVORI_EU!$U$5</f>
        <v>663.6140420731302</v>
      </c>
      <c r="I76" s="118">
        <f>RASH_IZDACI_IZVORI!I76/RASH_IZDACI_IZVORI_EU!$U$5</f>
        <v>663.6140420731302</v>
      </c>
      <c r="J76" s="118">
        <f>RASH_IZDACI_IZVORI!J76/RASH_IZDACI_IZVORI_EU!$U$5</f>
        <v>0</v>
      </c>
      <c r="K76" s="118">
        <f>RASH_IZDACI_IZVORI!K76/RASH_IZDACI_IZVORI_EU!$U$5</f>
        <v>0</v>
      </c>
      <c r="L76" s="43"/>
      <c r="M76" s="118">
        <f>RASH_IZDACI_IZVORI!M76/RASH_IZDACI_IZVORI_EU!$U$5</f>
        <v>0</v>
      </c>
      <c r="N76" s="118">
        <f>RASH_IZDACI_IZVORI!N76/RASH_IZDACI_IZVORI_EU!$U$5</f>
        <v>663.6140420731302</v>
      </c>
      <c r="O76" s="118">
        <f>RASH_IZDACI_IZVORI!O76/RASH_IZDACI_IZVORI_EU!$U$5</f>
        <v>0</v>
      </c>
      <c r="P76" s="118">
        <f>RASH_IZDACI_IZVORI!P76/RASH_IZDACI_IZVORI_EU!$U$5</f>
        <v>663.6140420731302</v>
      </c>
      <c r="Q76" s="118">
        <f>RASH_IZDACI_IZVORI!Q76/RASH_IZDACI_IZVORI_EU!$U$5</f>
        <v>663.6140420731302</v>
      </c>
    </row>
    <row r="77" spans="1:17" s="6" customFormat="1" ht="29.25" customHeight="1">
      <c r="A77" s="208">
        <v>32322</v>
      </c>
      <c r="B77" s="209"/>
      <c r="C77" s="205" t="s">
        <v>186</v>
      </c>
      <c r="D77" s="206"/>
      <c r="E77" s="206"/>
      <c r="F77" s="207"/>
      <c r="G77" s="127">
        <f>RASH_IZDACI_IZVORI!G77/RASH_IZDACI_IZVORI_EU!$U$5</f>
        <v>9793.350587298426</v>
      </c>
      <c r="H77" s="127">
        <f>RASH_IZDACI_IZVORI!H77/RASH_IZDACI_IZVORI_EU!$U$5</f>
        <v>15926.737009755125</v>
      </c>
      <c r="I77" s="118">
        <f>RASH_IZDACI_IZVORI!I77/RASH_IZDACI_IZVORI_EU!$U$5</f>
        <v>9290.596589023824</v>
      </c>
      <c r="J77" s="118">
        <f>RASH_IZDACI_IZVORI!J77/RASH_IZDACI_IZVORI_EU!$U$5</f>
        <v>0</v>
      </c>
      <c r="K77" s="118">
        <f>RASH_IZDACI_IZVORI!K77/RASH_IZDACI_IZVORI_EU!$U$5</f>
        <v>0</v>
      </c>
      <c r="L77" s="43"/>
      <c r="M77" s="118">
        <f>RASH_IZDACI_IZVORI!M77/RASH_IZDACI_IZVORI_EU!$U$5</f>
        <v>0</v>
      </c>
      <c r="N77" s="118">
        <f>RASH_IZDACI_IZVORI!N77/RASH_IZDACI_IZVORI_EU!$U$5</f>
        <v>5972.526378658172</v>
      </c>
      <c r="O77" s="118">
        <f>RASH_IZDACI_IZVORI!O77/RASH_IZDACI_IZVORI_EU!$U$5</f>
        <v>3318.0702103656513</v>
      </c>
      <c r="P77" s="118">
        <f>RASH_IZDACI_IZVORI!P77/RASH_IZDACI_IZVORI_EU!$U$5</f>
        <v>9290.596589023824</v>
      </c>
      <c r="Q77" s="118">
        <f>RASH_IZDACI_IZVORI!Q77/RASH_IZDACI_IZVORI_EU!$U$5</f>
        <v>13272.280841462605</v>
      </c>
    </row>
    <row r="78" spans="1:17" s="6" customFormat="1" ht="29.25" customHeight="1">
      <c r="A78" s="208">
        <v>32323</v>
      </c>
      <c r="B78" s="209"/>
      <c r="C78" s="205" t="s">
        <v>165</v>
      </c>
      <c r="D78" s="206"/>
      <c r="E78" s="206"/>
      <c r="F78" s="207"/>
      <c r="G78" s="127">
        <f>RASH_IZDACI_IZVORI!G78/RASH_IZDACI_IZVORI_EU!$U$5</f>
        <v>3806.888313756719</v>
      </c>
      <c r="H78" s="127">
        <f>RASH_IZDACI_IZVORI!H78/RASH_IZDACI_IZVORI_EU!$U$5</f>
        <v>3981.684252438781</v>
      </c>
      <c r="I78" s="118">
        <f>RASH_IZDACI_IZVORI!I78/RASH_IZDACI_IZVORI_EU!$U$5</f>
        <v>3981.684252438781</v>
      </c>
      <c r="J78" s="118">
        <f>RASH_IZDACI_IZVORI!J78/RASH_IZDACI_IZVORI_EU!$U$5</f>
        <v>0</v>
      </c>
      <c r="K78" s="118">
        <f>RASH_IZDACI_IZVORI!K78/RASH_IZDACI_IZVORI_EU!$U$5</f>
        <v>0</v>
      </c>
      <c r="L78" s="43"/>
      <c r="M78" s="118">
        <f>RASH_IZDACI_IZVORI!M78/RASH_IZDACI_IZVORI_EU!$U$5</f>
        <v>0</v>
      </c>
      <c r="N78" s="118">
        <f>RASH_IZDACI_IZVORI!N78/RASH_IZDACI_IZVORI_EU!$U$5</f>
        <v>3981.684252438781</v>
      </c>
      <c r="O78" s="118">
        <f>RASH_IZDACI_IZVORI!O78/RASH_IZDACI_IZVORI_EU!$U$5</f>
        <v>0</v>
      </c>
      <c r="P78" s="118">
        <f>RASH_IZDACI_IZVORI!P78/RASH_IZDACI_IZVORI_EU!$U$5</f>
        <v>5308.912336585042</v>
      </c>
      <c r="Q78" s="118">
        <f>RASH_IZDACI_IZVORI!Q78/RASH_IZDACI_IZVORI_EU!$U$5</f>
        <v>5308.912336585042</v>
      </c>
    </row>
    <row r="79" spans="1:17" s="6" customFormat="1" ht="22.5" customHeight="1">
      <c r="A79" s="208">
        <v>32329</v>
      </c>
      <c r="B79" s="209"/>
      <c r="C79" s="205" t="s">
        <v>184</v>
      </c>
      <c r="D79" s="206"/>
      <c r="E79" s="206"/>
      <c r="F79" s="207"/>
      <c r="G79" s="127">
        <f>RASH_IZDACI_IZVORI!G79/RASH_IZDACI_IZVORI_EU!$U$5</f>
        <v>559.5593602760634</v>
      </c>
      <c r="H79" s="127">
        <f>RASH_IZDACI_IZVORI!H79/RASH_IZDACI_IZVORI_EU!$U$5</f>
        <v>265.4456168292521</v>
      </c>
      <c r="I79" s="118">
        <f>RASH_IZDACI_IZVORI!I79/RASH_IZDACI_IZVORI_EU!$U$5</f>
        <v>265.4456168292521</v>
      </c>
      <c r="J79" s="118">
        <f>RASH_IZDACI_IZVORI!J79/RASH_IZDACI_IZVORI_EU!$U$5</f>
        <v>0</v>
      </c>
      <c r="K79" s="118">
        <f>RASH_IZDACI_IZVORI!K79/RASH_IZDACI_IZVORI_EU!$U$5</f>
        <v>0</v>
      </c>
      <c r="L79" s="43"/>
      <c r="M79" s="118">
        <f>RASH_IZDACI_IZVORI!M79/RASH_IZDACI_IZVORI_EU!$U$5</f>
        <v>0</v>
      </c>
      <c r="N79" s="118">
        <f>RASH_IZDACI_IZVORI!N79/RASH_IZDACI_IZVORI_EU!$U$5</f>
        <v>265.4456168292521</v>
      </c>
      <c r="O79" s="118">
        <f>RASH_IZDACI_IZVORI!O79/RASH_IZDACI_IZVORI_EU!$U$5</f>
        <v>0</v>
      </c>
      <c r="P79" s="118">
        <f>RASH_IZDACI_IZVORI!P79/RASH_IZDACI_IZVORI_EU!$U$5</f>
        <v>265.4456168292521</v>
      </c>
      <c r="Q79" s="118">
        <f>RASH_IZDACI_IZVORI!Q79/RASH_IZDACI_IZVORI_EU!$U$5</f>
        <v>265.4456168292521</v>
      </c>
    </row>
    <row r="80" spans="1:17" s="4" customFormat="1" ht="12.75">
      <c r="A80" s="175">
        <v>3233</v>
      </c>
      <c r="B80" s="175"/>
      <c r="C80" s="175" t="s">
        <v>61</v>
      </c>
      <c r="D80" s="175"/>
      <c r="E80" s="175"/>
      <c r="F80" s="175"/>
      <c r="G80" s="104">
        <f>RASH_IZDACI_IZVORI!G80/RASH_IZDACI_IZVORI_EU!$U$5</f>
        <v>5850.155949299887</v>
      </c>
      <c r="H80" s="104">
        <f>RASH_IZDACI_IZVORI!H80/RASH_IZDACI_IZVORI_EU!$U$5</f>
        <v>7299.7544628044325</v>
      </c>
      <c r="I80" s="52">
        <f>RASH_IZDACI_IZVORI!I80/RASH_IZDACI_IZVORI_EU!$U$5</f>
        <v>7299.7544628044325</v>
      </c>
      <c r="J80" s="52">
        <f>RASH_IZDACI_IZVORI!J80/RASH_IZDACI_IZVORI_EU!$U$5</f>
        <v>0</v>
      </c>
      <c r="K80" s="52">
        <f>RASH_IZDACI_IZVORI!K80/RASH_IZDACI_IZVORI_EU!$U$5</f>
        <v>1990.8421262193906</v>
      </c>
      <c r="L80" s="40">
        <f>SUM(L81:L83)</f>
        <v>0</v>
      </c>
      <c r="M80" s="52">
        <f>RASH_IZDACI_IZVORI!M80/RASH_IZDACI_IZVORI_EU!$U$5</f>
        <v>0</v>
      </c>
      <c r="N80" s="52">
        <f>RASH_IZDACI_IZVORI!N80/RASH_IZDACI_IZVORI_EU!$U$5</f>
        <v>5308.912336585042</v>
      </c>
      <c r="O80" s="52">
        <f>RASH_IZDACI_IZVORI!O80/RASH_IZDACI_IZVORI_EU!$U$5</f>
        <v>0</v>
      </c>
      <c r="P80" s="52">
        <f>RASH_IZDACI_IZVORI!P80/RASH_IZDACI_IZVORI_EU!$U$5</f>
        <v>9290.596589023824</v>
      </c>
      <c r="Q80" s="52">
        <f>RASH_IZDACI_IZVORI!Q80/RASH_IZDACI_IZVORI_EU!$U$5</f>
        <v>9290.596589023824</v>
      </c>
    </row>
    <row r="81" spans="1:17" s="6" customFormat="1" ht="12.75">
      <c r="A81" s="208">
        <v>32332</v>
      </c>
      <c r="B81" s="209"/>
      <c r="C81" s="208" t="s">
        <v>180</v>
      </c>
      <c r="D81" s="216"/>
      <c r="E81" s="216"/>
      <c r="F81" s="209"/>
      <c r="G81" s="127">
        <f>RASH_IZDACI_IZVORI!G81/RASH_IZDACI_IZVORI_EU!$U$5</f>
        <v>0</v>
      </c>
      <c r="H81" s="127">
        <f>RASH_IZDACI_IZVORI!H81/RASH_IZDACI_IZVORI_EU!$U$5</f>
        <v>0</v>
      </c>
      <c r="I81" s="118">
        <f>RASH_IZDACI_IZVORI!I81/RASH_IZDACI_IZVORI_EU!$U$5</f>
        <v>0</v>
      </c>
      <c r="J81" s="118">
        <f>RASH_IZDACI_IZVORI!J81/RASH_IZDACI_IZVORI_EU!$U$5</f>
        <v>0</v>
      </c>
      <c r="K81" s="118">
        <f>RASH_IZDACI_IZVORI!K81/RASH_IZDACI_IZVORI_EU!$U$5</f>
        <v>0</v>
      </c>
      <c r="L81" s="43"/>
      <c r="M81" s="118">
        <f>RASH_IZDACI_IZVORI!M81/RASH_IZDACI_IZVORI_EU!$U$5</f>
        <v>0</v>
      </c>
      <c r="N81" s="118">
        <f>RASH_IZDACI_IZVORI!N81/RASH_IZDACI_IZVORI_EU!$U$5</f>
        <v>0</v>
      </c>
      <c r="O81" s="118">
        <f>RASH_IZDACI_IZVORI!O81/RASH_IZDACI_IZVORI_EU!$U$5</f>
        <v>0</v>
      </c>
      <c r="P81" s="118">
        <f>RASH_IZDACI_IZVORI!P81/RASH_IZDACI_IZVORI_EU!$U$5</f>
        <v>0</v>
      </c>
      <c r="Q81" s="118">
        <f>RASH_IZDACI_IZVORI!Q81/RASH_IZDACI_IZVORI_EU!$U$5</f>
        <v>0</v>
      </c>
    </row>
    <row r="82" spans="1:17" s="6" customFormat="1" ht="12.75">
      <c r="A82" s="208">
        <v>32334</v>
      </c>
      <c r="B82" s="209"/>
      <c r="C82" s="208" t="s">
        <v>126</v>
      </c>
      <c r="D82" s="216"/>
      <c r="E82" s="216"/>
      <c r="F82" s="209"/>
      <c r="G82" s="127">
        <f>RASH_IZDACI_IZVORI!G82/RASH_IZDACI_IZVORI_EU!$U$5</f>
        <v>0</v>
      </c>
      <c r="H82" s="127">
        <f>RASH_IZDACI_IZVORI!H82/RASH_IZDACI_IZVORI_EU!$U$5</f>
        <v>2654.456168292521</v>
      </c>
      <c r="I82" s="118">
        <f>RASH_IZDACI_IZVORI!I82/RASH_IZDACI_IZVORI_EU!$U$5</f>
        <v>2654.456168292521</v>
      </c>
      <c r="J82" s="118">
        <f>RASH_IZDACI_IZVORI!J82/RASH_IZDACI_IZVORI_EU!$U$5</f>
        <v>0</v>
      </c>
      <c r="K82" s="118">
        <f>RASH_IZDACI_IZVORI!K82/RASH_IZDACI_IZVORI_EU!$U$5</f>
        <v>0</v>
      </c>
      <c r="L82" s="43"/>
      <c r="M82" s="118">
        <f>RASH_IZDACI_IZVORI!M82/RASH_IZDACI_IZVORI_EU!$U$5</f>
        <v>0</v>
      </c>
      <c r="N82" s="118">
        <f>RASH_IZDACI_IZVORI!N82/RASH_IZDACI_IZVORI_EU!$U$5</f>
        <v>2654.456168292521</v>
      </c>
      <c r="O82" s="118">
        <f>RASH_IZDACI_IZVORI!O82/RASH_IZDACI_IZVORI_EU!$U$5</f>
        <v>0</v>
      </c>
      <c r="P82" s="118">
        <f>RASH_IZDACI_IZVORI!P82/RASH_IZDACI_IZVORI_EU!$U$5</f>
        <v>2654.456168292521</v>
      </c>
      <c r="Q82" s="118">
        <f>RASH_IZDACI_IZVORI!Q82/RASH_IZDACI_IZVORI_EU!$U$5</f>
        <v>2654.456168292521</v>
      </c>
    </row>
    <row r="83" spans="1:17" s="6" customFormat="1" ht="27" customHeight="1">
      <c r="A83" s="208">
        <v>32339</v>
      </c>
      <c r="B83" s="209"/>
      <c r="C83" s="205" t="s">
        <v>127</v>
      </c>
      <c r="D83" s="206"/>
      <c r="E83" s="206"/>
      <c r="F83" s="207"/>
      <c r="G83" s="127">
        <f>RASH_IZDACI_IZVORI!G83/RASH_IZDACI_IZVORI_EU!$U$5</f>
        <v>5850.155949299887</v>
      </c>
      <c r="H83" s="127">
        <f>RASH_IZDACI_IZVORI!H83/RASH_IZDACI_IZVORI_EU!$U$5</f>
        <v>4645.298294511912</v>
      </c>
      <c r="I83" s="118">
        <f>RASH_IZDACI_IZVORI!I83/RASH_IZDACI_IZVORI_EU!$U$5</f>
        <v>4645.298294511912</v>
      </c>
      <c r="J83" s="118">
        <f>RASH_IZDACI_IZVORI!J83/RASH_IZDACI_IZVORI_EU!$U$5</f>
        <v>0</v>
      </c>
      <c r="K83" s="118">
        <f>RASH_IZDACI_IZVORI!K83/RASH_IZDACI_IZVORI_EU!$U$5</f>
        <v>1990.8421262193906</v>
      </c>
      <c r="L83" s="43"/>
      <c r="M83" s="118">
        <f>RASH_IZDACI_IZVORI!M83/RASH_IZDACI_IZVORI_EU!$U$5</f>
        <v>0</v>
      </c>
      <c r="N83" s="118">
        <f>RASH_IZDACI_IZVORI!N83/RASH_IZDACI_IZVORI_EU!$U$5</f>
        <v>2654.456168292521</v>
      </c>
      <c r="O83" s="118">
        <f>RASH_IZDACI_IZVORI!O83/RASH_IZDACI_IZVORI_EU!$U$5</f>
        <v>0</v>
      </c>
      <c r="P83" s="118">
        <f>RASH_IZDACI_IZVORI!P83/RASH_IZDACI_IZVORI_EU!$U$5</f>
        <v>6636.140420731303</v>
      </c>
      <c r="Q83" s="118">
        <f>RASH_IZDACI_IZVORI!Q83/RASH_IZDACI_IZVORI_EU!$U$5</f>
        <v>6636.140420731303</v>
      </c>
    </row>
    <row r="84" spans="1:17" s="4" customFormat="1" ht="19.5" customHeight="1">
      <c r="A84" s="175">
        <v>3234</v>
      </c>
      <c r="B84" s="175"/>
      <c r="C84" s="175" t="s">
        <v>62</v>
      </c>
      <c r="D84" s="175"/>
      <c r="E84" s="175"/>
      <c r="F84" s="175"/>
      <c r="G84" s="104">
        <f>RASH_IZDACI_IZVORI!G84/RASH_IZDACI_IZVORI_EU!$U$5</f>
        <v>15590.948304466121</v>
      </c>
      <c r="H84" s="104">
        <f>RASH_IZDACI_IZVORI!H84/RASH_IZDACI_IZVORI_EU!$U$5</f>
        <v>14997.677350852744</v>
      </c>
      <c r="I84" s="52">
        <f>RASH_IZDACI_IZVORI!I84/RASH_IZDACI_IZVORI_EU!$U$5</f>
        <v>11613.24573627978</v>
      </c>
      <c r="J84" s="52">
        <f>RASH_IZDACI_IZVORI!J84/RASH_IZDACI_IZVORI_EU!$U$5</f>
        <v>6636.140420731303</v>
      </c>
      <c r="K84" s="52">
        <f>RASH_IZDACI_IZVORI!K84/RASH_IZDACI_IZVORI_EU!$U$5</f>
        <v>0</v>
      </c>
      <c r="L84" s="40">
        <f>SUM(L85:L89)</f>
        <v>0</v>
      </c>
      <c r="M84" s="52">
        <f>RASH_IZDACI_IZVORI!M84/RASH_IZDACI_IZVORI_EU!$U$5</f>
        <v>0</v>
      </c>
      <c r="N84" s="52">
        <f>RASH_IZDACI_IZVORI!N84/RASH_IZDACI_IZVORI_EU!$U$5</f>
        <v>4977.105315548477</v>
      </c>
      <c r="O84" s="52">
        <f>RASH_IZDACI_IZVORI!O84/RASH_IZDACI_IZVORI_EU!$U$5</f>
        <v>0</v>
      </c>
      <c r="P84" s="52">
        <f>RASH_IZDACI_IZVORI!P84/RASH_IZDACI_IZVORI_EU!$U$5</f>
        <v>11613.24573627978</v>
      </c>
      <c r="Q84" s="52">
        <f>RASH_IZDACI_IZVORI!Q84/RASH_IZDACI_IZVORI_EU!$U$5</f>
        <v>11613.24573627978</v>
      </c>
    </row>
    <row r="85" spans="1:17" s="6" customFormat="1" ht="19.5" customHeight="1">
      <c r="A85" s="208">
        <v>32341</v>
      </c>
      <c r="B85" s="209"/>
      <c r="C85" s="208" t="s">
        <v>128</v>
      </c>
      <c r="D85" s="216"/>
      <c r="E85" s="216"/>
      <c r="F85" s="209"/>
      <c r="G85" s="127">
        <f>RASH_IZDACI_IZVORI!G85/RASH_IZDACI_IZVORI_EU!$U$5</f>
        <v>2032.649810869998</v>
      </c>
      <c r="H85" s="127">
        <f>RASH_IZDACI_IZVORI!H85/RASH_IZDACI_IZVORI_EU!$U$5</f>
        <v>1990.8421262193906</v>
      </c>
      <c r="I85" s="118">
        <f>RASH_IZDACI_IZVORI!I85/RASH_IZDACI_IZVORI_EU!$U$5</f>
        <v>1990.8421262193906</v>
      </c>
      <c r="J85" s="118">
        <f>RASH_IZDACI_IZVORI!J85/RASH_IZDACI_IZVORI_EU!$U$5</f>
        <v>0</v>
      </c>
      <c r="K85" s="118">
        <f>RASH_IZDACI_IZVORI!K85/RASH_IZDACI_IZVORI_EU!$U$5</f>
        <v>0</v>
      </c>
      <c r="L85" s="43"/>
      <c r="M85" s="118">
        <f>RASH_IZDACI_IZVORI!M85/RASH_IZDACI_IZVORI_EU!$U$5</f>
        <v>0</v>
      </c>
      <c r="N85" s="118">
        <f>RASH_IZDACI_IZVORI!N85/RASH_IZDACI_IZVORI_EU!$U$5</f>
        <v>1990.8421262193906</v>
      </c>
      <c r="O85" s="118">
        <f>RASH_IZDACI_IZVORI!O85/RASH_IZDACI_IZVORI_EU!$U$5</f>
        <v>0</v>
      </c>
      <c r="P85" s="118">
        <f>RASH_IZDACI_IZVORI!P85/RASH_IZDACI_IZVORI_EU!$U$5</f>
        <v>1990.8421262193906</v>
      </c>
      <c r="Q85" s="118">
        <f>RASH_IZDACI_IZVORI!Q85/RASH_IZDACI_IZVORI_EU!$U$5</f>
        <v>1990.8421262193906</v>
      </c>
    </row>
    <row r="86" spans="1:17" s="6" customFormat="1" ht="19.5" customHeight="1">
      <c r="A86" s="208">
        <v>32342</v>
      </c>
      <c r="B86" s="209"/>
      <c r="C86" s="208" t="s">
        <v>129</v>
      </c>
      <c r="D86" s="216"/>
      <c r="E86" s="216"/>
      <c r="F86" s="209"/>
      <c r="G86" s="127">
        <f>RASH_IZDACI_IZVORI!G86/RASH_IZDACI_IZVORI_EU!$U$5</f>
        <v>1175.3931913199283</v>
      </c>
      <c r="H86" s="127">
        <f>RASH_IZDACI_IZVORI!H86/RASH_IZDACI_IZVORI_EU!$U$5</f>
        <v>1725.3965093901386</v>
      </c>
      <c r="I86" s="118">
        <f>RASH_IZDACI_IZVORI!I86/RASH_IZDACI_IZVORI_EU!$U$5</f>
        <v>1327.2280841462605</v>
      </c>
      <c r="J86" s="118">
        <f>RASH_IZDACI_IZVORI!J86/RASH_IZDACI_IZVORI_EU!$U$5</f>
        <v>0</v>
      </c>
      <c r="K86" s="118">
        <f>RASH_IZDACI_IZVORI!K86/RASH_IZDACI_IZVORI_EU!$U$5</f>
        <v>0</v>
      </c>
      <c r="L86" s="43"/>
      <c r="M86" s="118">
        <f>RASH_IZDACI_IZVORI!M86/RASH_IZDACI_IZVORI_EU!$U$5</f>
        <v>0</v>
      </c>
      <c r="N86" s="118">
        <f>RASH_IZDACI_IZVORI!N86/RASH_IZDACI_IZVORI_EU!$U$5</f>
        <v>1327.2280841462605</v>
      </c>
      <c r="O86" s="118">
        <f>RASH_IZDACI_IZVORI!O86/RASH_IZDACI_IZVORI_EU!$U$5</f>
        <v>0</v>
      </c>
      <c r="P86" s="118">
        <f>RASH_IZDACI_IZVORI!P86/RASH_IZDACI_IZVORI_EU!$U$5</f>
        <v>1327.2280841462605</v>
      </c>
      <c r="Q86" s="118">
        <f>RASH_IZDACI_IZVORI!Q86/RASH_IZDACI_IZVORI_EU!$U$5</f>
        <v>1327.2280841462605</v>
      </c>
    </row>
    <row r="87" spans="1:17" s="6" customFormat="1" ht="19.5" customHeight="1">
      <c r="A87" s="208">
        <v>32344</v>
      </c>
      <c r="B87" s="209"/>
      <c r="C87" s="208" t="s">
        <v>130</v>
      </c>
      <c r="D87" s="216"/>
      <c r="E87" s="216"/>
      <c r="F87" s="209"/>
      <c r="G87" s="127">
        <f>RASH_IZDACI_IZVORI!G87/RASH_IZDACI_IZVORI_EU!$U$5</f>
        <v>0</v>
      </c>
      <c r="H87" s="127">
        <f>RASH_IZDACI_IZVORI!H87/RASH_IZDACI_IZVORI_EU!$U$5</f>
        <v>0</v>
      </c>
      <c r="I87" s="118">
        <f>RASH_IZDACI_IZVORI!I87/RASH_IZDACI_IZVORI_EU!$U$5</f>
        <v>0</v>
      </c>
      <c r="J87" s="118">
        <f>RASH_IZDACI_IZVORI!J87/RASH_IZDACI_IZVORI_EU!$U$5</f>
        <v>0</v>
      </c>
      <c r="K87" s="118">
        <f>RASH_IZDACI_IZVORI!K87/RASH_IZDACI_IZVORI_EU!$U$5</f>
        <v>0</v>
      </c>
      <c r="L87" s="43"/>
      <c r="M87" s="118">
        <f>RASH_IZDACI_IZVORI!M87/RASH_IZDACI_IZVORI_EU!$U$5</f>
        <v>0</v>
      </c>
      <c r="N87" s="118">
        <f>RASH_IZDACI_IZVORI!N87/RASH_IZDACI_IZVORI_EU!$U$5</f>
        <v>0</v>
      </c>
      <c r="O87" s="118">
        <f>RASH_IZDACI_IZVORI!O87/RASH_IZDACI_IZVORI_EU!$U$5</f>
        <v>0</v>
      </c>
      <c r="P87" s="118">
        <f>RASH_IZDACI_IZVORI!P87/RASH_IZDACI_IZVORI_EU!$U$5</f>
        <v>0</v>
      </c>
      <c r="Q87" s="118">
        <f>RASH_IZDACI_IZVORI!Q87/RASH_IZDACI_IZVORI_EU!$U$5</f>
        <v>0</v>
      </c>
    </row>
    <row r="88" spans="1:17" s="6" customFormat="1" ht="19.5" customHeight="1">
      <c r="A88" s="208">
        <v>32347</v>
      </c>
      <c r="B88" s="209"/>
      <c r="C88" s="208" t="s">
        <v>131</v>
      </c>
      <c r="D88" s="216"/>
      <c r="E88" s="216"/>
      <c r="F88" s="209"/>
      <c r="G88" s="127">
        <f>RASH_IZDACI_IZVORI!G88/RASH_IZDACI_IZVORI_EU!$U$5</f>
        <v>85.34076581060455</v>
      </c>
      <c r="H88" s="127">
        <f>RASH_IZDACI_IZVORI!H88/RASH_IZDACI_IZVORI_EU!$U$5</f>
        <v>331.8070210365651</v>
      </c>
      <c r="I88" s="118">
        <f>RASH_IZDACI_IZVORI!I88/RASH_IZDACI_IZVORI_EU!$U$5</f>
        <v>331.8070210365651</v>
      </c>
      <c r="J88" s="118">
        <f>RASH_IZDACI_IZVORI!J88/RASH_IZDACI_IZVORI_EU!$U$5</f>
        <v>0</v>
      </c>
      <c r="K88" s="118">
        <f>RASH_IZDACI_IZVORI!K88/RASH_IZDACI_IZVORI_EU!$U$5</f>
        <v>0</v>
      </c>
      <c r="L88" s="43"/>
      <c r="M88" s="118">
        <f>RASH_IZDACI_IZVORI!M88/RASH_IZDACI_IZVORI_EU!$U$5</f>
        <v>0</v>
      </c>
      <c r="N88" s="118">
        <f>RASH_IZDACI_IZVORI!N88/RASH_IZDACI_IZVORI_EU!$U$5</f>
        <v>331.8070210365651</v>
      </c>
      <c r="O88" s="118">
        <f>RASH_IZDACI_IZVORI!O88/RASH_IZDACI_IZVORI_EU!$U$5</f>
        <v>0</v>
      </c>
      <c r="P88" s="118">
        <f>RASH_IZDACI_IZVORI!P88/RASH_IZDACI_IZVORI_EU!$U$5</f>
        <v>331.8070210365651</v>
      </c>
      <c r="Q88" s="118">
        <f>RASH_IZDACI_IZVORI!Q88/RASH_IZDACI_IZVORI_EU!$U$5</f>
        <v>331.8070210365651</v>
      </c>
    </row>
    <row r="89" spans="1:17" s="6" customFormat="1" ht="19.5" customHeight="1">
      <c r="A89" s="208">
        <v>32349</v>
      </c>
      <c r="B89" s="209"/>
      <c r="C89" s="208" t="s">
        <v>132</v>
      </c>
      <c r="D89" s="216"/>
      <c r="E89" s="216"/>
      <c r="F89" s="209"/>
      <c r="G89" s="127">
        <f>RASH_IZDACI_IZVORI!G89/RASH_IZDACI_IZVORI_EU!$U$5</f>
        <v>12297.56453646559</v>
      </c>
      <c r="H89" s="127">
        <f>RASH_IZDACI_IZVORI!H89/RASH_IZDACI_IZVORI_EU!$U$5</f>
        <v>10949.63169420665</v>
      </c>
      <c r="I89" s="118">
        <f>RASH_IZDACI_IZVORI!I89/RASH_IZDACI_IZVORI_EU!$U$5</f>
        <v>7963.368504877562</v>
      </c>
      <c r="J89" s="118">
        <f>RASH_IZDACI_IZVORI!J89/RASH_IZDACI_IZVORI_EU!$U$5</f>
        <v>6636.140420731303</v>
      </c>
      <c r="K89" s="118">
        <f>RASH_IZDACI_IZVORI!K89/RASH_IZDACI_IZVORI_EU!$U$5</f>
        <v>0</v>
      </c>
      <c r="L89" s="43"/>
      <c r="M89" s="118">
        <f>RASH_IZDACI_IZVORI!M89/RASH_IZDACI_IZVORI_EU!$U$5</f>
        <v>0</v>
      </c>
      <c r="N89" s="118">
        <f>RASH_IZDACI_IZVORI!N89/RASH_IZDACI_IZVORI_EU!$U$5</f>
        <v>1327.2280841462605</v>
      </c>
      <c r="O89" s="118">
        <f>RASH_IZDACI_IZVORI!O89/RASH_IZDACI_IZVORI_EU!$U$5</f>
        <v>0</v>
      </c>
      <c r="P89" s="118">
        <f>RASH_IZDACI_IZVORI!P89/RASH_IZDACI_IZVORI_EU!$U$5</f>
        <v>7963.368504877562</v>
      </c>
      <c r="Q89" s="118">
        <f>RASH_IZDACI_IZVORI!Q89/RASH_IZDACI_IZVORI_EU!$U$5</f>
        <v>7963.368504877562</v>
      </c>
    </row>
    <row r="90" spans="1:17" s="4" customFormat="1" ht="12.75">
      <c r="A90" s="175">
        <v>3235</v>
      </c>
      <c r="B90" s="175"/>
      <c r="C90" s="175" t="s">
        <v>63</v>
      </c>
      <c r="D90" s="175"/>
      <c r="E90" s="175"/>
      <c r="F90" s="175"/>
      <c r="G90" s="104">
        <f>RASH_IZDACI_IZVORI!G90/RASH_IZDACI_IZVORI_EU!$U$5</f>
        <v>1183.7547282500498</v>
      </c>
      <c r="H90" s="104">
        <f>RASH_IZDACI_IZVORI!H90/RASH_IZDACI_IZVORI_EU!$U$5</f>
        <v>1274.1389607804101</v>
      </c>
      <c r="I90" s="52">
        <f>RASH_IZDACI_IZVORI!I90/RASH_IZDACI_IZVORI_EU!$U$5</f>
        <v>1274.1389607804101</v>
      </c>
      <c r="J90" s="52">
        <f>RASH_IZDACI_IZVORI!J90/RASH_IZDACI_IZVORI_EU!$U$5</f>
        <v>0</v>
      </c>
      <c r="K90" s="52">
        <f>RASH_IZDACI_IZVORI!K90/RASH_IZDACI_IZVORI_EU!$U$5</f>
        <v>0</v>
      </c>
      <c r="L90" s="40">
        <f>SUM(L91:L93)</f>
        <v>0</v>
      </c>
      <c r="M90" s="52">
        <f>RASH_IZDACI_IZVORI!M90/RASH_IZDACI_IZVORI_EU!$U$5</f>
        <v>0</v>
      </c>
      <c r="N90" s="52">
        <f>RASH_IZDACI_IZVORI!N90/RASH_IZDACI_IZVORI_EU!$U$5</f>
        <v>1274.1389607804101</v>
      </c>
      <c r="O90" s="52">
        <f>RASH_IZDACI_IZVORI!O90/RASH_IZDACI_IZVORI_EU!$U$5</f>
        <v>0</v>
      </c>
      <c r="P90" s="52">
        <f>RASH_IZDACI_IZVORI!P90/RASH_IZDACI_IZVORI_EU!$U$5</f>
        <v>1274.1389607804101</v>
      </c>
      <c r="Q90" s="52">
        <f>RASH_IZDACI_IZVORI!Q90/RASH_IZDACI_IZVORI_EU!$U$5</f>
        <v>1274.1389607804101</v>
      </c>
    </row>
    <row r="91" spans="1:17" s="6" customFormat="1" ht="30" customHeight="1">
      <c r="A91" s="208">
        <v>32352</v>
      </c>
      <c r="B91" s="209"/>
      <c r="C91" s="205" t="s">
        <v>133</v>
      </c>
      <c r="D91" s="206"/>
      <c r="E91" s="206"/>
      <c r="F91" s="207"/>
      <c r="G91" s="127">
        <f>RASH_IZDACI_IZVORI!G91/RASH_IZDACI_IZVORI_EU!$U$5</f>
        <v>398.1684252438781</v>
      </c>
      <c r="H91" s="127">
        <f>RASH_IZDACI_IZVORI!H91/RASH_IZDACI_IZVORI_EU!$U$5</f>
        <v>477.80211029265377</v>
      </c>
      <c r="I91" s="118">
        <f>RASH_IZDACI_IZVORI!I91/RASH_IZDACI_IZVORI_EU!$U$5</f>
        <v>477.80211029265377</v>
      </c>
      <c r="J91" s="118">
        <f>RASH_IZDACI_IZVORI!J91/RASH_IZDACI_IZVORI_EU!$U$5</f>
        <v>0</v>
      </c>
      <c r="K91" s="118">
        <f>RASH_IZDACI_IZVORI!K91/RASH_IZDACI_IZVORI_EU!$U$5</f>
        <v>0</v>
      </c>
      <c r="L91" s="43"/>
      <c r="M91" s="118">
        <f>RASH_IZDACI_IZVORI!M91/RASH_IZDACI_IZVORI_EU!$U$5</f>
        <v>0</v>
      </c>
      <c r="N91" s="118">
        <f>RASH_IZDACI_IZVORI!N91/RASH_IZDACI_IZVORI_EU!$U$5</f>
        <v>477.80211029265377</v>
      </c>
      <c r="O91" s="118">
        <f>RASH_IZDACI_IZVORI!O91/RASH_IZDACI_IZVORI_EU!$U$5</f>
        <v>0</v>
      </c>
      <c r="P91" s="118">
        <f>RASH_IZDACI_IZVORI!P91/RASH_IZDACI_IZVORI_EU!$U$5</f>
        <v>477.80211029265377</v>
      </c>
      <c r="Q91" s="118">
        <f>RASH_IZDACI_IZVORI!Q91/RASH_IZDACI_IZVORI_EU!$U$5</f>
        <v>477.80211029265377</v>
      </c>
    </row>
    <row r="92" spans="1:17" s="6" customFormat="1" ht="12.75">
      <c r="A92" s="208">
        <v>32353</v>
      </c>
      <c r="B92" s="209"/>
      <c r="C92" s="208" t="s">
        <v>134</v>
      </c>
      <c r="D92" s="216"/>
      <c r="E92" s="216"/>
      <c r="F92" s="209"/>
      <c r="G92" s="127">
        <f>RASH_IZDACI_IZVORI!G92/RASH_IZDACI_IZVORI_EU!$U$5</f>
        <v>0</v>
      </c>
      <c r="H92" s="127">
        <f>RASH_IZDACI_IZVORI!H92/RASH_IZDACI_IZVORI_EU!$U$5</f>
        <v>0</v>
      </c>
      <c r="I92" s="118">
        <f>RASH_IZDACI_IZVORI!I92/RASH_IZDACI_IZVORI_EU!$U$5</f>
        <v>0</v>
      </c>
      <c r="J92" s="118">
        <f>RASH_IZDACI_IZVORI!J92/RASH_IZDACI_IZVORI_EU!$U$5</f>
        <v>0</v>
      </c>
      <c r="K92" s="118">
        <f>RASH_IZDACI_IZVORI!K92/RASH_IZDACI_IZVORI_EU!$U$5</f>
        <v>0</v>
      </c>
      <c r="L92" s="43"/>
      <c r="M92" s="118">
        <f>RASH_IZDACI_IZVORI!M92/RASH_IZDACI_IZVORI_EU!$U$5</f>
        <v>0</v>
      </c>
      <c r="N92" s="118">
        <f>RASH_IZDACI_IZVORI!N92/RASH_IZDACI_IZVORI_EU!$U$5</f>
        <v>0</v>
      </c>
      <c r="O92" s="118">
        <f>RASH_IZDACI_IZVORI!O92/RASH_IZDACI_IZVORI_EU!$U$5</f>
        <v>0</v>
      </c>
      <c r="P92" s="118">
        <f>RASH_IZDACI_IZVORI!P92/RASH_IZDACI_IZVORI_EU!$U$5</f>
        <v>0</v>
      </c>
      <c r="Q92" s="118">
        <f>RASH_IZDACI_IZVORI!Q92/RASH_IZDACI_IZVORI_EU!$U$5</f>
        <v>0</v>
      </c>
    </row>
    <row r="93" spans="1:17" s="6" customFormat="1" ht="12.75">
      <c r="A93" s="208">
        <v>32354</v>
      </c>
      <c r="B93" s="209"/>
      <c r="C93" s="208" t="s">
        <v>135</v>
      </c>
      <c r="D93" s="216"/>
      <c r="E93" s="216"/>
      <c r="F93" s="209"/>
      <c r="G93" s="127">
        <f>RASH_IZDACI_IZVORI!G93/RASH_IZDACI_IZVORI_EU!$U$5</f>
        <v>785.5863030061715</v>
      </c>
      <c r="H93" s="127">
        <f>RASH_IZDACI_IZVORI!H93/RASH_IZDACI_IZVORI_EU!$U$5</f>
        <v>796.3368504877562</v>
      </c>
      <c r="I93" s="118">
        <f>RASH_IZDACI_IZVORI!I93/RASH_IZDACI_IZVORI_EU!$U$5</f>
        <v>796.3368504877562</v>
      </c>
      <c r="J93" s="118">
        <f>RASH_IZDACI_IZVORI!J93/RASH_IZDACI_IZVORI_EU!$U$5</f>
        <v>0</v>
      </c>
      <c r="K93" s="118">
        <f>RASH_IZDACI_IZVORI!K93/RASH_IZDACI_IZVORI_EU!$U$5</f>
        <v>0</v>
      </c>
      <c r="L93" s="43"/>
      <c r="M93" s="118">
        <f>RASH_IZDACI_IZVORI!M93/RASH_IZDACI_IZVORI_EU!$U$5</f>
        <v>0</v>
      </c>
      <c r="N93" s="118">
        <f>RASH_IZDACI_IZVORI!N93/RASH_IZDACI_IZVORI_EU!$U$5</f>
        <v>796.3368504877562</v>
      </c>
      <c r="O93" s="118">
        <f>RASH_IZDACI_IZVORI!O93/RASH_IZDACI_IZVORI_EU!$U$5</f>
        <v>0</v>
      </c>
      <c r="P93" s="118">
        <f>RASH_IZDACI_IZVORI!P93/RASH_IZDACI_IZVORI_EU!$U$5</f>
        <v>796.3368504877562</v>
      </c>
      <c r="Q93" s="118">
        <f>RASH_IZDACI_IZVORI!Q93/RASH_IZDACI_IZVORI_EU!$U$5</f>
        <v>796.3368504877562</v>
      </c>
    </row>
    <row r="94" spans="1:17" s="4" customFormat="1" ht="12.75">
      <c r="A94" s="178">
        <v>3236</v>
      </c>
      <c r="B94" s="178"/>
      <c r="C94" s="178" t="s">
        <v>64</v>
      </c>
      <c r="D94" s="178"/>
      <c r="E94" s="178"/>
      <c r="F94" s="178"/>
      <c r="G94" s="104">
        <f>RASH_IZDACI_IZVORI!G94/RASH_IZDACI_IZVORI_EU!$U$5</f>
        <v>46954.807883734815</v>
      </c>
      <c r="H94" s="104">
        <f>RASH_IZDACI_IZVORI!H94/RASH_IZDACI_IZVORI_EU!$U$5</f>
        <v>33180.70210365651</v>
      </c>
      <c r="I94" s="52">
        <f>RASH_IZDACI_IZVORI!I94/RASH_IZDACI_IZVORI_EU!$U$5</f>
        <v>33180.70210365651</v>
      </c>
      <c r="J94" s="52">
        <f>RASH_IZDACI_IZVORI!J94/RASH_IZDACI_IZVORI_EU!$U$5</f>
        <v>0</v>
      </c>
      <c r="K94" s="52">
        <f>RASH_IZDACI_IZVORI!K94/RASH_IZDACI_IZVORI_EU!$U$5</f>
        <v>0</v>
      </c>
      <c r="L94" s="52">
        <f>SUM(L95)</f>
        <v>0</v>
      </c>
      <c r="M94" s="52">
        <f>RASH_IZDACI_IZVORI!M94/RASH_IZDACI_IZVORI_EU!$U$5</f>
        <v>0</v>
      </c>
      <c r="N94" s="52">
        <f>RASH_IZDACI_IZVORI!N94/RASH_IZDACI_IZVORI_EU!$U$5</f>
        <v>33180.70210365651</v>
      </c>
      <c r="O94" s="52">
        <f>RASH_IZDACI_IZVORI!O94/RASH_IZDACI_IZVORI_EU!$U$5</f>
        <v>0</v>
      </c>
      <c r="P94" s="52">
        <f>RASH_IZDACI_IZVORI!P94/RASH_IZDACI_IZVORI_EU!$U$5</f>
        <v>33180.70210365651</v>
      </c>
      <c r="Q94" s="52">
        <f>RASH_IZDACI_IZVORI!Q94/RASH_IZDACI_IZVORI_EU!$U$5</f>
        <v>35835.15827194903</v>
      </c>
    </row>
    <row r="95" spans="1:17" s="6" customFormat="1" ht="12.75">
      <c r="A95" s="199">
        <v>32363</v>
      </c>
      <c r="B95" s="200"/>
      <c r="C95" s="199" t="s">
        <v>136</v>
      </c>
      <c r="D95" s="236"/>
      <c r="E95" s="236"/>
      <c r="F95" s="200"/>
      <c r="G95" s="127">
        <f>RASH_IZDACI_IZVORI!G95/RASH_IZDACI_IZVORI_EU!$U$5</f>
        <v>46954.807883734815</v>
      </c>
      <c r="H95" s="127">
        <f>RASH_IZDACI_IZVORI!H95/RASH_IZDACI_IZVORI_EU!$U$5</f>
        <v>33180.70210365651</v>
      </c>
      <c r="I95" s="118">
        <f>RASH_IZDACI_IZVORI!I95/RASH_IZDACI_IZVORI_EU!$U$5</f>
        <v>33180.70210365651</v>
      </c>
      <c r="J95" s="118">
        <f>RASH_IZDACI_IZVORI!J95/RASH_IZDACI_IZVORI_EU!$U$5</f>
        <v>0</v>
      </c>
      <c r="K95" s="118">
        <f>RASH_IZDACI_IZVORI!K95/RASH_IZDACI_IZVORI_EU!$U$5</f>
        <v>0</v>
      </c>
      <c r="L95" s="118"/>
      <c r="M95" s="118">
        <f>RASH_IZDACI_IZVORI!M95/RASH_IZDACI_IZVORI_EU!$U$5</f>
        <v>0</v>
      </c>
      <c r="N95" s="118">
        <f>RASH_IZDACI_IZVORI!N95/RASH_IZDACI_IZVORI_EU!$U$5</f>
        <v>33180.70210365651</v>
      </c>
      <c r="O95" s="118">
        <f>RASH_IZDACI_IZVORI!O95/RASH_IZDACI_IZVORI_EU!$U$5</f>
        <v>0</v>
      </c>
      <c r="P95" s="118">
        <f>RASH_IZDACI_IZVORI!P95/RASH_IZDACI_IZVORI_EU!$U$5</f>
        <v>33180.70210365651</v>
      </c>
      <c r="Q95" s="118">
        <f>RASH_IZDACI_IZVORI!Q95/RASH_IZDACI_IZVORI_EU!$U$5</f>
        <v>35835.15827194903</v>
      </c>
    </row>
    <row r="96" spans="1:17" s="4" customFormat="1" ht="12.75">
      <c r="A96" s="175">
        <v>3237</v>
      </c>
      <c r="B96" s="175"/>
      <c r="C96" s="175" t="s">
        <v>65</v>
      </c>
      <c r="D96" s="175"/>
      <c r="E96" s="175"/>
      <c r="F96" s="175"/>
      <c r="G96" s="104">
        <f>RASH_IZDACI_IZVORI!G96/RASH_IZDACI_IZVORI_EU!$U$5</f>
        <v>67836.22005441635</v>
      </c>
      <c r="H96" s="104">
        <f>RASH_IZDACI_IZVORI!H96/RASH_IZDACI_IZVORI_EU!$U$5</f>
        <v>50567.39000597252</v>
      </c>
      <c r="I96" s="52">
        <f>RASH_IZDACI_IZVORI!I96/RASH_IZDACI_IZVORI_EU!$U$5</f>
        <v>50567.39000597252</v>
      </c>
      <c r="J96" s="52">
        <f>RASH_IZDACI_IZVORI!J96/RASH_IZDACI_IZVORI_EU!$U$5</f>
        <v>0</v>
      </c>
      <c r="K96" s="52">
        <f>RASH_IZDACI_IZVORI!K96/RASH_IZDACI_IZVORI_EU!$U$5</f>
        <v>0</v>
      </c>
      <c r="L96" s="40">
        <f>SUM(L98:L101)</f>
        <v>0</v>
      </c>
      <c r="M96" s="52">
        <f>RASH_IZDACI_IZVORI!M96/RASH_IZDACI_IZVORI_EU!$U$5</f>
        <v>0</v>
      </c>
      <c r="N96" s="52">
        <f>RASH_IZDACI_IZVORI!N96/RASH_IZDACI_IZVORI_EU!$U$5</f>
        <v>50567.39000597252</v>
      </c>
      <c r="O96" s="52">
        <f>RASH_IZDACI_IZVORI!O96/RASH_IZDACI_IZVORI_EU!$U$5</f>
        <v>0</v>
      </c>
      <c r="P96" s="52">
        <f>RASH_IZDACI_IZVORI!P96/RASH_IZDACI_IZVORI_EU!$U$5</f>
        <v>65034.17612316676</v>
      </c>
      <c r="Q96" s="52">
        <f>RASH_IZDACI_IZVORI!Q96/RASH_IZDACI_IZVORI_EU!$U$5</f>
        <v>65034.17612316676</v>
      </c>
    </row>
    <row r="97" spans="1:17" s="6" customFormat="1" ht="12.75">
      <c r="A97" s="208">
        <v>32371</v>
      </c>
      <c r="B97" s="209"/>
      <c r="C97" s="208" t="s">
        <v>221</v>
      </c>
      <c r="D97" s="216"/>
      <c r="E97" s="216"/>
      <c r="F97" s="209"/>
      <c r="G97" s="127">
        <f>RASH_IZDACI_IZVORI!G97/RASH_IZDACI_IZVORI_EU!$U$5</f>
        <v>0</v>
      </c>
      <c r="H97" s="127">
        <f>RASH_IZDACI_IZVORI!H97/RASH_IZDACI_IZVORI_EU!$U$5</f>
        <v>0</v>
      </c>
      <c r="I97" s="118">
        <f>RASH_IZDACI_IZVORI!I97/RASH_IZDACI_IZVORI_EU!$U$5</f>
        <v>0</v>
      </c>
      <c r="J97" s="118">
        <f>RASH_IZDACI_IZVORI!J97/RASH_IZDACI_IZVORI_EU!$U$5</f>
        <v>0</v>
      </c>
      <c r="K97" s="118">
        <f>RASH_IZDACI_IZVORI!K97/RASH_IZDACI_IZVORI_EU!$U$5</f>
        <v>0</v>
      </c>
      <c r="L97" s="43"/>
      <c r="M97" s="118">
        <f>RASH_IZDACI_IZVORI!M97/RASH_IZDACI_IZVORI_EU!$U$5</f>
        <v>0</v>
      </c>
      <c r="N97" s="118">
        <f>RASH_IZDACI_IZVORI!N97/RASH_IZDACI_IZVORI_EU!$U$5</f>
        <v>0</v>
      </c>
      <c r="O97" s="118">
        <f>RASH_IZDACI_IZVORI!O97/RASH_IZDACI_IZVORI_EU!$U$5</f>
        <v>0</v>
      </c>
      <c r="P97" s="118">
        <f>RASH_IZDACI_IZVORI!P97/RASH_IZDACI_IZVORI_EU!$U$5</f>
        <v>0</v>
      </c>
      <c r="Q97" s="118">
        <f>RASH_IZDACI_IZVORI!Q97/RASH_IZDACI_IZVORI_EU!$U$5</f>
        <v>0</v>
      </c>
    </row>
    <row r="98" spans="1:17" s="6" customFormat="1" ht="12.75">
      <c r="A98" s="208">
        <v>32372</v>
      </c>
      <c r="B98" s="209"/>
      <c r="C98" s="208" t="s">
        <v>137</v>
      </c>
      <c r="D98" s="216"/>
      <c r="E98" s="216"/>
      <c r="F98" s="209"/>
      <c r="G98" s="127">
        <f>RASH_IZDACI_IZVORI!G98/RASH_IZDACI_IZVORI_EU!$U$5</f>
        <v>63764.417015064035</v>
      </c>
      <c r="H98" s="127">
        <f>RASH_IZDACI_IZVORI!H98/RASH_IZDACI_IZVORI_EU!$U$5</f>
        <v>46452.98294511912</v>
      </c>
      <c r="I98" s="118">
        <f>RASH_IZDACI_IZVORI!I98/RASH_IZDACI_IZVORI_EU!$U$5</f>
        <v>46452.98294511912</v>
      </c>
      <c r="J98" s="118">
        <f>RASH_IZDACI_IZVORI!J98/RASH_IZDACI_IZVORI_EU!$U$5</f>
        <v>0</v>
      </c>
      <c r="K98" s="118">
        <f>RASH_IZDACI_IZVORI!K98/RASH_IZDACI_IZVORI_EU!$U$5</f>
        <v>0</v>
      </c>
      <c r="L98" s="43"/>
      <c r="M98" s="118">
        <f>RASH_IZDACI_IZVORI!M98/RASH_IZDACI_IZVORI_EU!$U$5</f>
        <v>0</v>
      </c>
      <c r="N98" s="118">
        <f>RASH_IZDACI_IZVORI!N98/RASH_IZDACI_IZVORI_EU!$U$5</f>
        <v>46452.98294511912</v>
      </c>
      <c r="O98" s="118">
        <f>RASH_IZDACI_IZVORI!O98/RASH_IZDACI_IZVORI_EU!$U$5</f>
        <v>0</v>
      </c>
      <c r="P98" s="118">
        <f>RASH_IZDACI_IZVORI!P98/RASH_IZDACI_IZVORI_EU!$U$5</f>
        <v>63706.9480390205</v>
      </c>
      <c r="Q98" s="118">
        <f>RASH_IZDACI_IZVORI!Q98/RASH_IZDACI_IZVORI_EU!$U$5</f>
        <v>63706.9480390205</v>
      </c>
    </row>
    <row r="99" spans="1:17" s="6" customFormat="1" ht="24.75" customHeight="1">
      <c r="A99" s="208">
        <v>32373</v>
      </c>
      <c r="B99" s="209"/>
      <c r="C99" s="205" t="s">
        <v>138</v>
      </c>
      <c r="D99" s="206"/>
      <c r="E99" s="206"/>
      <c r="F99" s="207"/>
      <c r="G99" s="127">
        <f>RASH_IZDACI_IZVORI!G99/RASH_IZDACI_IZVORI_EU!$U$5</f>
        <v>1350.9854668524786</v>
      </c>
      <c r="H99" s="127">
        <f>RASH_IZDACI_IZVORI!H99/RASH_IZDACI_IZVORI_EU!$U$5</f>
        <v>1327.2280841462605</v>
      </c>
      <c r="I99" s="118">
        <f>RASH_IZDACI_IZVORI!I99/RASH_IZDACI_IZVORI_EU!$U$5</f>
        <v>1327.2280841462605</v>
      </c>
      <c r="J99" s="118">
        <f>RASH_IZDACI_IZVORI!J99/RASH_IZDACI_IZVORI_EU!$U$5</f>
        <v>0</v>
      </c>
      <c r="K99" s="118">
        <f>RASH_IZDACI_IZVORI!K99/RASH_IZDACI_IZVORI_EU!$U$5</f>
        <v>0</v>
      </c>
      <c r="L99" s="43"/>
      <c r="M99" s="118">
        <f>RASH_IZDACI_IZVORI!M99/RASH_IZDACI_IZVORI_EU!$U$5</f>
        <v>0</v>
      </c>
      <c r="N99" s="118">
        <f>RASH_IZDACI_IZVORI!N99/RASH_IZDACI_IZVORI_EU!$U$5</f>
        <v>1327.2280841462605</v>
      </c>
      <c r="O99" s="118">
        <f>RASH_IZDACI_IZVORI!O99/RASH_IZDACI_IZVORI_EU!$U$5</f>
        <v>0</v>
      </c>
      <c r="P99" s="118">
        <f>RASH_IZDACI_IZVORI!P99/RASH_IZDACI_IZVORI_EU!$U$5</f>
        <v>1327.2280841462605</v>
      </c>
      <c r="Q99" s="118">
        <f>RASH_IZDACI_IZVORI!Q99/RASH_IZDACI_IZVORI_EU!$U$5</f>
        <v>1327.2280841462605</v>
      </c>
    </row>
    <row r="100" spans="1:17" s="6" customFormat="1" ht="24.75" customHeight="1">
      <c r="A100" s="208">
        <v>32377</v>
      </c>
      <c r="B100" s="209"/>
      <c r="C100" s="205" t="s">
        <v>139</v>
      </c>
      <c r="D100" s="206"/>
      <c r="E100" s="206"/>
      <c r="F100" s="207"/>
      <c r="G100" s="127">
        <f>RASH_IZDACI_IZVORI!G100/RASH_IZDACI_IZVORI_EU!$U$5</f>
        <v>0</v>
      </c>
      <c r="H100" s="127">
        <f>RASH_IZDACI_IZVORI!H100/RASH_IZDACI_IZVORI_EU!$U$5</f>
        <v>0</v>
      </c>
      <c r="I100" s="118">
        <f>RASH_IZDACI_IZVORI!I100/RASH_IZDACI_IZVORI_EU!$U$5</f>
        <v>0</v>
      </c>
      <c r="J100" s="118">
        <f>RASH_IZDACI_IZVORI!J100/RASH_IZDACI_IZVORI_EU!$U$5</f>
        <v>0</v>
      </c>
      <c r="K100" s="118">
        <f>RASH_IZDACI_IZVORI!K100/RASH_IZDACI_IZVORI_EU!$U$5</f>
        <v>0</v>
      </c>
      <c r="L100" s="43"/>
      <c r="M100" s="118">
        <f>RASH_IZDACI_IZVORI!M100/RASH_IZDACI_IZVORI_EU!$U$5</f>
        <v>0</v>
      </c>
      <c r="N100" s="118">
        <f>RASH_IZDACI_IZVORI!N100/RASH_IZDACI_IZVORI_EU!$U$5</f>
        <v>0</v>
      </c>
      <c r="O100" s="118">
        <f>RASH_IZDACI_IZVORI!O100/RASH_IZDACI_IZVORI_EU!$U$5</f>
        <v>0</v>
      </c>
      <c r="P100" s="118">
        <f>RASH_IZDACI_IZVORI!P100/RASH_IZDACI_IZVORI_EU!$U$5</f>
        <v>0</v>
      </c>
      <c r="Q100" s="118">
        <f>RASH_IZDACI_IZVORI!Q100/RASH_IZDACI_IZVORI_EU!$U$5</f>
        <v>0</v>
      </c>
    </row>
    <row r="101" spans="1:17" s="6" customFormat="1" ht="12.75">
      <c r="A101" s="208">
        <v>32379</v>
      </c>
      <c r="B101" s="209"/>
      <c r="C101" s="208" t="s">
        <v>140</v>
      </c>
      <c r="D101" s="216"/>
      <c r="E101" s="216"/>
      <c r="F101" s="209"/>
      <c r="G101" s="127">
        <f>RASH_IZDACI_IZVORI!G101/RASH_IZDACI_IZVORI_EU!$U$5</f>
        <v>2720.817572499834</v>
      </c>
      <c r="H101" s="127">
        <f>RASH_IZDACI_IZVORI!H101/RASH_IZDACI_IZVORI_EU!$U$5</f>
        <v>2787.178976707147</v>
      </c>
      <c r="I101" s="118">
        <f>RASH_IZDACI_IZVORI!I101/RASH_IZDACI_IZVORI_EU!$U$5</f>
        <v>2787.178976707147</v>
      </c>
      <c r="J101" s="118">
        <f>RASH_IZDACI_IZVORI!J101/RASH_IZDACI_IZVORI_EU!$U$5</f>
        <v>0</v>
      </c>
      <c r="K101" s="118">
        <f>RASH_IZDACI_IZVORI!K101/RASH_IZDACI_IZVORI_EU!$U$5</f>
        <v>0</v>
      </c>
      <c r="L101" s="43"/>
      <c r="M101" s="118">
        <f>RASH_IZDACI_IZVORI!M101/RASH_IZDACI_IZVORI_EU!$U$5</f>
        <v>0</v>
      </c>
      <c r="N101" s="118">
        <f>RASH_IZDACI_IZVORI!N101/RASH_IZDACI_IZVORI_EU!$U$5</f>
        <v>2787.178976707147</v>
      </c>
      <c r="O101" s="118">
        <f>RASH_IZDACI_IZVORI!O101/RASH_IZDACI_IZVORI_EU!$U$5</f>
        <v>0</v>
      </c>
      <c r="P101" s="118">
        <f>RASH_IZDACI_IZVORI!P101/RASH_IZDACI_IZVORI_EU!$U$5</f>
        <v>0</v>
      </c>
      <c r="Q101" s="118">
        <f>RASH_IZDACI_IZVORI!Q101/RASH_IZDACI_IZVORI_EU!$U$5</f>
        <v>0</v>
      </c>
    </row>
    <row r="102" spans="1:17" s="4" customFormat="1" ht="12.75">
      <c r="A102" s="175">
        <v>3238</v>
      </c>
      <c r="B102" s="175"/>
      <c r="C102" s="175" t="s">
        <v>66</v>
      </c>
      <c r="D102" s="175"/>
      <c r="E102" s="175"/>
      <c r="F102" s="175"/>
      <c r="G102" s="104">
        <f>RASH_IZDACI_IZVORI!G102/RASH_IZDACI_IZVORI_EU!$U$5</f>
        <v>11073.594797265909</v>
      </c>
      <c r="H102" s="104">
        <f>RASH_IZDACI_IZVORI!H102/RASH_IZDACI_IZVORI_EU!$U$5</f>
        <v>9821.487822682328</v>
      </c>
      <c r="I102" s="52">
        <f>RASH_IZDACI_IZVORI!I102/RASH_IZDACI_IZVORI_EU!$U$5</f>
        <v>10617.824673170084</v>
      </c>
      <c r="J102" s="52">
        <f>RASH_IZDACI_IZVORI!J102/RASH_IZDACI_IZVORI_EU!$U$5</f>
        <v>0</v>
      </c>
      <c r="K102" s="52">
        <f>RASH_IZDACI_IZVORI!K102/RASH_IZDACI_IZVORI_EU!$U$5</f>
        <v>0</v>
      </c>
      <c r="L102" s="40">
        <f>SUM(L103:L104)</f>
        <v>0</v>
      </c>
      <c r="M102" s="52">
        <f>RASH_IZDACI_IZVORI!M102/RASH_IZDACI_IZVORI_EU!$U$5</f>
        <v>0</v>
      </c>
      <c r="N102" s="52">
        <f>RASH_IZDACI_IZVORI!N102/RASH_IZDACI_IZVORI_EU!$U$5</f>
        <v>10617.824673170084</v>
      </c>
      <c r="O102" s="52">
        <f>RASH_IZDACI_IZVORI!O102/RASH_IZDACI_IZVORI_EU!$U$5</f>
        <v>0</v>
      </c>
      <c r="P102" s="52">
        <f>RASH_IZDACI_IZVORI!P102/RASH_IZDACI_IZVORI_EU!$U$5</f>
        <v>10617.824673170084</v>
      </c>
      <c r="Q102" s="52">
        <f>RASH_IZDACI_IZVORI!Q102/RASH_IZDACI_IZVORI_EU!$U$5</f>
        <v>10617.824673170084</v>
      </c>
    </row>
    <row r="103" spans="1:17" s="6" customFormat="1" ht="12.75">
      <c r="A103" s="208">
        <v>32381</v>
      </c>
      <c r="B103" s="209"/>
      <c r="C103" s="208" t="s">
        <v>141</v>
      </c>
      <c r="D103" s="216"/>
      <c r="E103" s="216"/>
      <c r="F103" s="209"/>
      <c r="G103" s="127">
        <f>RASH_IZDACI_IZVORI!G103/RASH_IZDACI_IZVORI_EU!$U$5</f>
        <v>998.4736877032317</v>
      </c>
      <c r="H103" s="127">
        <f>RASH_IZDACI_IZVORI!H103/RASH_IZDACI_IZVORI_EU!$U$5</f>
        <v>0</v>
      </c>
      <c r="I103" s="118">
        <f>RASH_IZDACI_IZVORI!I103/RASH_IZDACI_IZVORI_EU!$U$5</f>
        <v>0</v>
      </c>
      <c r="J103" s="118">
        <f>RASH_IZDACI_IZVORI!J103/RASH_IZDACI_IZVORI_EU!$U$5</f>
        <v>0</v>
      </c>
      <c r="K103" s="118">
        <f>RASH_IZDACI_IZVORI!K103/RASH_IZDACI_IZVORI_EU!$U$5</f>
        <v>0</v>
      </c>
      <c r="L103" s="43"/>
      <c r="M103" s="118">
        <f>RASH_IZDACI_IZVORI!M103/RASH_IZDACI_IZVORI_EU!$U$5</f>
        <v>0</v>
      </c>
      <c r="N103" s="118">
        <f>RASH_IZDACI_IZVORI!N103/RASH_IZDACI_IZVORI_EU!$U$5</f>
        <v>0</v>
      </c>
      <c r="O103" s="118">
        <f>RASH_IZDACI_IZVORI!O103/RASH_IZDACI_IZVORI_EU!$U$5</f>
        <v>0</v>
      </c>
      <c r="P103" s="118">
        <f>RASH_IZDACI_IZVORI!P103/RASH_IZDACI_IZVORI_EU!$U$5</f>
        <v>0</v>
      </c>
      <c r="Q103" s="118">
        <f>RASH_IZDACI_IZVORI!Q103/RASH_IZDACI_IZVORI_EU!$U$5</f>
        <v>0</v>
      </c>
    </row>
    <row r="104" spans="1:17" s="6" customFormat="1" ht="12.75">
      <c r="A104" s="208">
        <v>32389</v>
      </c>
      <c r="B104" s="209"/>
      <c r="C104" s="208" t="s">
        <v>142</v>
      </c>
      <c r="D104" s="216"/>
      <c r="E104" s="216"/>
      <c r="F104" s="209"/>
      <c r="G104" s="127">
        <f>RASH_IZDACI_IZVORI!G104/RASH_IZDACI_IZVORI_EU!$U$5</f>
        <v>10075.121109562679</v>
      </c>
      <c r="H104" s="127">
        <f>RASH_IZDACI_IZVORI!H104/RASH_IZDACI_IZVORI_EU!$U$5</f>
        <v>9821.487822682328</v>
      </c>
      <c r="I104" s="118">
        <f>RASH_IZDACI_IZVORI!I104/RASH_IZDACI_IZVORI_EU!$U$5</f>
        <v>10617.824673170084</v>
      </c>
      <c r="J104" s="118">
        <f>RASH_IZDACI_IZVORI!J104/RASH_IZDACI_IZVORI_EU!$U$5</f>
        <v>0</v>
      </c>
      <c r="K104" s="118">
        <f>RASH_IZDACI_IZVORI!K104/RASH_IZDACI_IZVORI_EU!$U$5</f>
        <v>0</v>
      </c>
      <c r="L104" s="43"/>
      <c r="M104" s="118">
        <f>RASH_IZDACI_IZVORI!M104/RASH_IZDACI_IZVORI_EU!$U$5</f>
        <v>0</v>
      </c>
      <c r="N104" s="118">
        <f>RASH_IZDACI_IZVORI!N104/RASH_IZDACI_IZVORI_EU!$U$5</f>
        <v>10617.824673170084</v>
      </c>
      <c r="O104" s="118">
        <f>RASH_IZDACI_IZVORI!O104/RASH_IZDACI_IZVORI_EU!$U$5</f>
        <v>0</v>
      </c>
      <c r="P104" s="118">
        <f>RASH_IZDACI_IZVORI!P104/RASH_IZDACI_IZVORI_EU!$U$5</f>
        <v>10617.824673170084</v>
      </c>
      <c r="Q104" s="118">
        <f>RASH_IZDACI_IZVORI!Q104/RASH_IZDACI_IZVORI_EU!$U$5</f>
        <v>10617.824673170084</v>
      </c>
    </row>
    <row r="105" spans="1:17" s="4" customFormat="1" ht="12.75">
      <c r="A105" s="175">
        <v>3239</v>
      </c>
      <c r="B105" s="175"/>
      <c r="C105" s="175" t="s">
        <v>67</v>
      </c>
      <c r="D105" s="175"/>
      <c r="E105" s="175"/>
      <c r="F105" s="175"/>
      <c r="G105" s="104">
        <f>RASH_IZDACI_IZVORI!G105/RASH_IZDACI_IZVORI_EU!$U$5</f>
        <v>33333.067887716505</v>
      </c>
      <c r="H105" s="104">
        <f>RASH_IZDACI_IZVORI!H105/RASH_IZDACI_IZVORI_EU!$U$5</f>
        <v>22231.07040944986</v>
      </c>
      <c r="I105" s="52">
        <f>RASH_IZDACI_IZVORI!I105/RASH_IZDACI_IZVORI_EU!$U$5</f>
        <v>18448.47036963302</v>
      </c>
      <c r="J105" s="52">
        <f>RASH_IZDACI_IZVORI!J105/RASH_IZDACI_IZVORI_EU!$U$5</f>
        <v>0</v>
      </c>
      <c r="K105" s="52">
        <f>RASH_IZDACI_IZVORI!K105/RASH_IZDACI_IZVORI_EU!$U$5</f>
        <v>0</v>
      </c>
      <c r="L105" s="40">
        <f>SUM(L106:L111)</f>
        <v>0</v>
      </c>
      <c r="M105" s="52">
        <f>RASH_IZDACI_IZVORI!M105/RASH_IZDACI_IZVORI_EU!$U$5</f>
        <v>0</v>
      </c>
      <c r="N105" s="52">
        <f>RASH_IZDACI_IZVORI!N105/RASH_IZDACI_IZVORI_EU!$U$5</f>
        <v>18448.47036963302</v>
      </c>
      <c r="O105" s="52">
        <f>RASH_IZDACI_IZVORI!O105/RASH_IZDACI_IZVORI_EU!$U$5</f>
        <v>0</v>
      </c>
      <c r="P105" s="52">
        <f>RASH_IZDACI_IZVORI!P105/RASH_IZDACI_IZVORI_EU!$U$5</f>
        <v>25084.610790364324</v>
      </c>
      <c r="Q105" s="52">
        <f>RASH_IZDACI_IZVORI!Q105/RASH_IZDACI_IZVORI_EU!$U$5</f>
        <v>25084.610790364324</v>
      </c>
    </row>
    <row r="106" spans="1:17" s="6" customFormat="1" ht="24" customHeight="1">
      <c r="A106" s="208">
        <v>32391</v>
      </c>
      <c r="B106" s="209"/>
      <c r="C106" s="205" t="s">
        <v>143</v>
      </c>
      <c r="D106" s="206"/>
      <c r="E106" s="206"/>
      <c r="F106" s="207"/>
      <c r="G106" s="127">
        <f>RASH_IZDACI_IZVORI!G106/RASH_IZDACI_IZVORI_EU!$U$5</f>
        <v>7898.997942796469</v>
      </c>
      <c r="H106" s="127">
        <f>RASH_IZDACI_IZVORI!H106/RASH_IZDACI_IZVORI_EU!$U$5</f>
        <v>5773.442166036233</v>
      </c>
      <c r="I106" s="118">
        <f>RASH_IZDACI_IZVORI!I106/RASH_IZDACI_IZVORI_EU!$U$5</f>
        <v>5972.526378658172</v>
      </c>
      <c r="J106" s="118">
        <f>RASH_IZDACI_IZVORI!J106/RASH_IZDACI_IZVORI_EU!$U$5</f>
        <v>0</v>
      </c>
      <c r="K106" s="118">
        <f>RASH_IZDACI_IZVORI!K106/RASH_IZDACI_IZVORI_EU!$U$5</f>
        <v>0</v>
      </c>
      <c r="L106" s="43"/>
      <c r="M106" s="118">
        <f>RASH_IZDACI_IZVORI!M106/RASH_IZDACI_IZVORI_EU!$U$5</f>
        <v>0</v>
      </c>
      <c r="N106" s="118">
        <f>RASH_IZDACI_IZVORI!N106/RASH_IZDACI_IZVORI_EU!$U$5</f>
        <v>5972.526378658172</v>
      </c>
      <c r="O106" s="118">
        <f>RASH_IZDACI_IZVORI!O106/RASH_IZDACI_IZVORI_EU!$U$5</f>
        <v>0</v>
      </c>
      <c r="P106" s="118">
        <f>RASH_IZDACI_IZVORI!P106/RASH_IZDACI_IZVORI_EU!$U$5</f>
        <v>12608.666799389475</v>
      </c>
      <c r="Q106" s="118">
        <f>RASH_IZDACI_IZVORI!Q106/RASH_IZDACI_IZVORI_EU!$U$5</f>
        <v>12608.666799389475</v>
      </c>
    </row>
    <row r="107" spans="1:17" s="6" customFormat="1" ht="12.75">
      <c r="A107" s="208">
        <v>32393</v>
      </c>
      <c r="B107" s="209"/>
      <c r="C107" s="208" t="s">
        <v>144</v>
      </c>
      <c r="D107" s="216"/>
      <c r="E107" s="216"/>
      <c r="F107" s="209"/>
      <c r="G107" s="127">
        <f>RASH_IZDACI_IZVORI!G107/RASH_IZDACI_IZVORI_EU!$U$5</f>
        <v>1485.699117393324</v>
      </c>
      <c r="H107" s="127">
        <f>RASH_IZDACI_IZVORI!H107/RASH_IZDACI_IZVORI_EU!$U$5</f>
        <v>1327.2280841462605</v>
      </c>
      <c r="I107" s="118">
        <f>RASH_IZDACI_IZVORI!I107/RASH_IZDACI_IZVORI_EU!$U$5</f>
        <v>1327.2280841462605</v>
      </c>
      <c r="J107" s="118">
        <f>RASH_IZDACI_IZVORI!J107/RASH_IZDACI_IZVORI_EU!$U$5</f>
        <v>0</v>
      </c>
      <c r="K107" s="118">
        <f>RASH_IZDACI_IZVORI!K107/RASH_IZDACI_IZVORI_EU!$U$5</f>
        <v>0</v>
      </c>
      <c r="L107" s="43"/>
      <c r="M107" s="118">
        <f>RASH_IZDACI_IZVORI!M107/RASH_IZDACI_IZVORI_EU!$U$5</f>
        <v>0</v>
      </c>
      <c r="N107" s="118">
        <f>RASH_IZDACI_IZVORI!N107/RASH_IZDACI_IZVORI_EU!$U$5</f>
        <v>1327.2280841462605</v>
      </c>
      <c r="O107" s="118">
        <f>RASH_IZDACI_IZVORI!O107/RASH_IZDACI_IZVORI_EU!$U$5</f>
        <v>0</v>
      </c>
      <c r="P107" s="118">
        <f>RASH_IZDACI_IZVORI!P107/RASH_IZDACI_IZVORI_EU!$U$5</f>
        <v>1327.2280841462605</v>
      </c>
      <c r="Q107" s="118">
        <f>RASH_IZDACI_IZVORI!Q107/RASH_IZDACI_IZVORI_EU!$U$5</f>
        <v>1327.2280841462605</v>
      </c>
    </row>
    <row r="108" spans="1:17" s="6" customFormat="1" ht="25.5" customHeight="1">
      <c r="A108" s="208">
        <v>32394</v>
      </c>
      <c r="B108" s="209"/>
      <c r="C108" s="205" t="s">
        <v>145</v>
      </c>
      <c r="D108" s="206"/>
      <c r="E108" s="206"/>
      <c r="F108" s="207"/>
      <c r="G108" s="127">
        <f>RASH_IZDACI_IZVORI!G108/RASH_IZDACI_IZVORI_EU!$U$5</f>
        <v>1334.527838609065</v>
      </c>
      <c r="H108" s="127">
        <f>RASH_IZDACI_IZVORI!H108/RASH_IZDACI_IZVORI_EU!$U$5</f>
        <v>1592.6737009755125</v>
      </c>
      <c r="I108" s="118">
        <f>RASH_IZDACI_IZVORI!I108/RASH_IZDACI_IZVORI_EU!$U$5</f>
        <v>1592.6737009755125</v>
      </c>
      <c r="J108" s="118">
        <f>RASH_IZDACI_IZVORI!J108/RASH_IZDACI_IZVORI_EU!$U$5</f>
        <v>0</v>
      </c>
      <c r="K108" s="118">
        <f>RASH_IZDACI_IZVORI!K108/RASH_IZDACI_IZVORI_EU!$U$5</f>
        <v>0</v>
      </c>
      <c r="L108" s="43"/>
      <c r="M108" s="118">
        <f>RASH_IZDACI_IZVORI!M108/RASH_IZDACI_IZVORI_EU!$U$5</f>
        <v>0</v>
      </c>
      <c r="N108" s="118">
        <f>RASH_IZDACI_IZVORI!N108/RASH_IZDACI_IZVORI_EU!$U$5</f>
        <v>1592.6737009755125</v>
      </c>
      <c r="O108" s="118">
        <f>RASH_IZDACI_IZVORI!O108/RASH_IZDACI_IZVORI_EU!$U$5</f>
        <v>0</v>
      </c>
      <c r="P108" s="118">
        <f>RASH_IZDACI_IZVORI!P108/RASH_IZDACI_IZVORI_EU!$U$5</f>
        <v>1592.6737009755125</v>
      </c>
      <c r="Q108" s="118">
        <f>RASH_IZDACI_IZVORI!Q108/RASH_IZDACI_IZVORI_EU!$U$5</f>
        <v>1592.6737009755125</v>
      </c>
    </row>
    <row r="109" spans="1:17" s="6" customFormat="1" ht="12.75">
      <c r="A109" s="208">
        <v>32395</v>
      </c>
      <c r="B109" s="209"/>
      <c r="C109" s="208" t="s">
        <v>146</v>
      </c>
      <c r="D109" s="216"/>
      <c r="E109" s="216"/>
      <c r="F109" s="209"/>
      <c r="G109" s="127">
        <f>RASH_IZDACI_IZVORI!G109/RASH_IZDACI_IZVORI_EU!$U$5</f>
        <v>21208.573893423585</v>
      </c>
      <c r="H109" s="127">
        <f>RASH_IZDACI_IZVORI!H109/RASH_IZDACI_IZVORI_EU!$U$5</f>
        <v>10617.824673170084</v>
      </c>
      <c r="I109" s="118">
        <f>RASH_IZDACI_IZVORI!I109/RASH_IZDACI_IZVORI_EU!$U$5</f>
        <v>6636.140420731303</v>
      </c>
      <c r="J109" s="118">
        <f>RASH_IZDACI_IZVORI!J109/RASH_IZDACI_IZVORI_EU!$U$5</f>
        <v>0</v>
      </c>
      <c r="K109" s="118">
        <f>RASH_IZDACI_IZVORI!K109/RASH_IZDACI_IZVORI_EU!$U$5</f>
        <v>0</v>
      </c>
      <c r="L109" s="43"/>
      <c r="M109" s="118">
        <f>RASH_IZDACI_IZVORI!M109/RASH_IZDACI_IZVORI_EU!$U$5</f>
        <v>0</v>
      </c>
      <c r="N109" s="118">
        <f>RASH_IZDACI_IZVORI!N109/RASH_IZDACI_IZVORI_EU!$U$5</f>
        <v>6636.140420731303</v>
      </c>
      <c r="O109" s="118">
        <f>RASH_IZDACI_IZVORI!O109/RASH_IZDACI_IZVORI_EU!$U$5</f>
        <v>0</v>
      </c>
      <c r="P109" s="118">
        <f>RASH_IZDACI_IZVORI!P109/RASH_IZDACI_IZVORI_EU!$U$5</f>
        <v>6636.140420731303</v>
      </c>
      <c r="Q109" s="118">
        <f>RASH_IZDACI_IZVORI!Q109/RASH_IZDACI_IZVORI_EU!$U$5</f>
        <v>6636.140420731303</v>
      </c>
    </row>
    <row r="110" spans="1:17" s="6" customFormat="1" ht="12.75">
      <c r="A110" s="208">
        <v>32396</v>
      </c>
      <c r="B110" s="209"/>
      <c r="C110" s="208" t="s">
        <v>147</v>
      </c>
      <c r="D110" s="216"/>
      <c r="E110" s="216"/>
      <c r="F110" s="209"/>
      <c r="G110" s="127">
        <f>RASH_IZDACI_IZVORI!G110/RASH_IZDACI_IZVORI_EU!$U$5</f>
        <v>947.7735748888446</v>
      </c>
      <c r="H110" s="127">
        <f>RASH_IZDACI_IZVORI!H110/RASH_IZDACI_IZVORI_EU!$U$5</f>
        <v>929.0596589023824</v>
      </c>
      <c r="I110" s="118">
        <f>RASH_IZDACI_IZVORI!I110/RASH_IZDACI_IZVORI_EU!$U$5</f>
        <v>929.0596589023824</v>
      </c>
      <c r="J110" s="118">
        <f>RASH_IZDACI_IZVORI!J110/RASH_IZDACI_IZVORI_EU!$U$5</f>
        <v>0</v>
      </c>
      <c r="K110" s="118">
        <f>RASH_IZDACI_IZVORI!K110/RASH_IZDACI_IZVORI_EU!$U$5</f>
        <v>0</v>
      </c>
      <c r="L110" s="43"/>
      <c r="M110" s="118">
        <f>RASH_IZDACI_IZVORI!M110/RASH_IZDACI_IZVORI_EU!$U$5</f>
        <v>0</v>
      </c>
      <c r="N110" s="118">
        <f>RASH_IZDACI_IZVORI!N110/RASH_IZDACI_IZVORI_EU!$U$5</f>
        <v>929.0596589023824</v>
      </c>
      <c r="O110" s="118">
        <f>RASH_IZDACI_IZVORI!O110/RASH_IZDACI_IZVORI_EU!$U$5</f>
        <v>0</v>
      </c>
      <c r="P110" s="118">
        <f>RASH_IZDACI_IZVORI!P110/RASH_IZDACI_IZVORI_EU!$U$5</f>
        <v>929.0596589023824</v>
      </c>
      <c r="Q110" s="118">
        <f>RASH_IZDACI_IZVORI!Q110/RASH_IZDACI_IZVORI_EU!$U$5</f>
        <v>929.0596589023824</v>
      </c>
    </row>
    <row r="111" spans="1:17" s="6" customFormat="1" ht="12.75">
      <c r="A111" s="208">
        <v>32399</v>
      </c>
      <c r="B111" s="209"/>
      <c r="C111" s="208" t="s">
        <v>148</v>
      </c>
      <c r="D111" s="216"/>
      <c r="E111" s="216"/>
      <c r="F111" s="209"/>
      <c r="G111" s="127">
        <f>RASH_IZDACI_IZVORI!G111/RASH_IZDACI_IZVORI_EU!$U$5</f>
        <v>457.495520605216</v>
      </c>
      <c r="H111" s="127">
        <f>RASH_IZDACI_IZVORI!H111/RASH_IZDACI_IZVORI_EU!$U$5</f>
        <v>1990.8421262193906</v>
      </c>
      <c r="I111" s="118">
        <f>RASH_IZDACI_IZVORI!I111/RASH_IZDACI_IZVORI_EU!$U$5</f>
        <v>1990.8421262193906</v>
      </c>
      <c r="J111" s="118">
        <f>RASH_IZDACI_IZVORI!J111/RASH_IZDACI_IZVORI_EU!$U$5</f>
        <v>0</v>
      </c>
      <c r="K111" s="118">
        <f>RASH_IZDACI_IZVORI!K111/RASH_IZDACI_IZVORI_EU!$U$5</f>
        <v>0</v>
      </c>
      <c r="L111" s="43"/>
      <c r="M111" s="118">
        <f>RASH_IZDACI_IZVORI!M111/RASH_IZDACI_IZVORI_EU!$U$5</f>
        <v>0</v>
      </c>
      <c r="N111" s="118">
        <f>RASH_IZDACI_IZVORI!N111/RASH_IZDACI_IZVORI_EU!$U$5</f>
        <v>1990.8421262193906</v>
      </c>
      <c r="O111" s="118">
        <f>RASH_IZDACI_IZVORI!O111/RASH_IZDACI_IZVORI_EU!$U$5</f>
        <v>0</v>
      </c>
      <c r="P111" s="118">
        <f>RASH_IZDACI_IZVORI!P111/RASH_IZDACI_IZVORI_EU!$U$5</f>
        <v>1990.8421262193906</v>
      </c>
      <c r="Q111" s="118">
        <f>RASH_IZDACI_IZVORI!Q111/RASH_IZDACI_IZVORI_EU!$U$5</f>
        <v>1990.8421262193906</v>
      </c>
    </row>
    <row r="112" spans="1:17" s="4" customFormat="1" ht="25.5" customHeight="1">
      <c r="A112" s="213">
        <v>324</v>
      </c>
      <c r="B112" s="215"/>
      <c r="C112" s="202" t="s">
        <v>181</v>
      </c>
      <c r="D112" s="203"/>
      <c r="E112" s="203"/>
      <c r="F112" s="204"/>
      <c r="G112" s="104">
        <f>RASH_IZDACI_IZVORI!G112/RASH_IZDACI_IZVORI_EU!$U$5</f>
        <v>0</v>
      </c>
      <c r="H112" s="104">
        <f>RASH_IZDACI_IZVORI!H112/RASH_IZDACI_IZVORI_EU!$U$5</f>
        <v>0</v>
      </c>
      <c r="I112" s="52">
        <f>RASH_IZDACI_IZVORI!I112/RASH_IZDACI_IZVORI_EU!$U$5</f>
        <v>0</v>
      </c>
      <c r="J112" s="52">
        <f>RASH_IZDACI_IZVORI!J112/RASH_IZDACI_IZVORI_EU!$U$5</f>
        <v>0</v>
      </c>
      <c r="K112" s="52">
        <f>RASH_IZDACI_IZVORI!K112/RASH_IZDACI_IZVORI_EU!$U$5</f>
        <v>0</v>
      </c>
      <c r="L112" s="55">
        <f>SUM(L113)</f>
        <v>0</v>
      </c>
      <c r="M112" s="52">
        <f>RASH_IZDACI_IZVORI!M112/RASH_IZDACI_IZVORI_EU!$U$5</f>
        <v>0</v>
      </c>
      <c r="N112" s="52">
        <f>RASH_IZDACI_IZVORI!N112/RASH_IZDACI_IZVORI_EU!$U$5</f>
        <v>0</v>
      </c>
      <c r="O112" s="52">
        <f>RASH_IZDACI_IZVORI!O112/RASH_IZDACI_IZVORI_EU!$U$5</f>
        <v>0</v>
      </c>
      <c r="P112" s="52">
        <f>RASH_IZDACI_IZVORI!P112/RASH_IZDACI_IZVORI_EU!$U$5</f>
        <v>0</v>
      </c>
      <c r="Q112" s="52">
        <f>RASH_IZDACI_IZVORI!Q112/RASH_IZDACI_IZVORI_EU!$U$5</f>
        <v>0</v>
      </c>
    </row>
    <row r="113" spans="1:17" s="4" customFormat="1" ht="26.25" customHeight="1">
      <c r="A113" s="213">
        <v>3241</v>
      </c>
      <c r="B113" s="215"/>
      <c r="C113" s="202" t="s">
        <v>181</v>
      </c>
      <c r="D113" s="203"/>
      <c r="E113" s="203"/>
      <c r="F113" s="204"/>
      <c r="G113" s="104">
        <f>RASH_IZDACI_IZVORI!G113/RASH_IZDACI_IZVORI_EU!$U$5</f>
        <v>0</v>
      </c>
      <c r="H113" s="104">
        <f>RASH_IZDACI_IZVORI!H113/RASH_IZDACI_IZVORI_EU!$U$5</f>
        <v>0</v>
      </c>
      <c r="I113" s="52">
        <f>RASH_IZDACI_IZVORI!I113/RASH_IZDACI_IZVORI_EU!$U$5</f>
        <v>0</v>
      </c>
      <c r="J113" s="52">
        <f>RASH_IZDACI_IZVORI!J113/RASH_IZDACI_IZVORI_EU!$U$5</f>
        <v>0</v>
      </c>
      <c r="K113" s="52">
        <f>RASH_IZDACI_IZVORI!K113/RASH_IZDACI_IZVORI_EU!$U$5</f>
        <v>0</v>
      </c>
      <c r="L113" s="55">
        <f>SUM(L114)</f>
        <v>0</v>
      </c>
      <c r="M113" s="52">
        <f>RASH_IZDACI_IZVORI!M113/RASH_IZDACI_IZVORI_EU!$U$5</f>
        <v>0</v>
      </c>
      <c r="N113" s="52">
        <f>RASH_IZDACI_IZVORI!N113/RASH_IZDACI_IZVORI_EU!$U$5</f>
        <v>0</v>
      </c>
      <c r="O113" s="52">
        <f>RASH_IZDACI_IZVORI!O113/RASH_IZDACI_IZVORI_EU!$U$5</f>
        <v>0</v>
      </c>
      <c r="P113" s="52">
        <f>RASH_IZDACI_IZVORI!P113/RASH_IZDACI_IZVORI_EU!$U$5</f>
        <v>0</v>
      </c>
      <c r="Q113" s="52">
        <f>RASH_IZDACI_IZVORI!Q113/RASH_IZDACI_IZVORI_EU!$U$5</f>
        <v>0</v>
      </c>
    </row>
    <row r="114" spans="1:17" s="6" customFormat="1" ht="12.75">
      <c r="A114" s="208">
        <v>32412</v>
      </c>
      <c r="B114" s="209"/>
      <c r="C114" s="208" t="s">
        <v>182</v>
      </c>
      <c r="D114" s="216"/>
      <c r="E114" s="216"/>
      <c r="F114" s="209"/>
      <c r="G114" s="127">
        <f>RASH_IZDACI_IZVORI!G114/RASH_IZDACI_IZVORI_EU!$U$5</f>
        <v>0</v>
      </c>
      <c r="H114" s="127">
        <f>RASH_IZDACI_IZVORI!H114/RASH_IZDACI_IZVORI_EU!$U$5</f>
        <v>0</v>
      </c>
      <c r="I114" s="118">
        <f>RASH_IZDACI_IZVORI!I114/RASH_IZDACI_IZVORI_EU!$U$5</f>
        <v>0</v>
      </c>
      <c r="J114" s="118">
        <f>RASH_IZDACI_IZVORI!J114/RASH_IZDACI_IZVORI_EU!$U$5</f>
        <v>0</v>
      </c>
      <c r="K114" s="118">
        <f>RASH_IZDACI_IZVORI!K114/RASH_IZDACI_IZVORI_EU!$U$5</f>
        <v>0</v>
      </c>
      <c r="L114" s="43"/>
      <c r="M114" s="118">
        <f>RASH_IZDACI_IZVORI!M114/RASH_IZDACI_IZVORI_EU!$U$5</f>
        <v>0</v>
      </c>
      <c r="N114" s="118">
        <f>RASH_IZDACI_IZVORI!N114/RASH_IZDACI_IZVORI_EU!$U$5</f>
        <v>0</v>
      </c>
      <c r="O114" s="118">
        <f>RASH_IZDACI_IZVORI!O114/RASH_IZDACI_IZVORI_EU!$U$5</f>
        <v>0</v>
      </c>
      <c r="P114" s="118">
        <f>RASH_IZDACI_IZVORI!P114/RASH_IZDACI_IZVORI_EU!$U$5</f>
        <v>0</v>
      </c>
      <c r="Q114" s="118">
        <f>RASH_IZDACI_IZVORI!Q114/RASH_IZDACI_IZVORI_EU!$U$5</f>
        <v>0</v>
      </c>
    </row>
    <row r="115" spans="1:17" s="9" customFormat="1" ht="27.75" customHeight="1">
      <c r="A115" s="184">
        <v>329</v>
      </c>
      <c r="B115" s="184"/>
      <c r="C115" s="237" t="s">
        <v>68</v>
      </c>
      <c r="D115" s="238"/>
      <c r="E115" s="238"/>
      <c r="F115" s="239"/>
      <c r="G115" s="104">
        <f>RASH_IZDACI_IZVORI!G115/RASH_IZDACI_IZVORI_EU!$U$5</f>
        <v>41879.75313557635</v>
      </c>
      <c r="H115" s="104">
        <f>RASH_IZDACI_IZVORI!H115/RASH_IZDACI_IZVORI_EU!$U$5</f>
        <v>33890.503683057934</v>
      </c>
      <c r="I115" s="52">
        <f>RASH_IZDACI_IZVORI!I115/RASH_IZDACI_IZVORI_EU!$U$5</f>
        <v>34176.12316676621</v>
      </c>
      <c r="J115" s="52">
        <f>RASH_IZDACI_IZVORI!J115/RASH_IZDACI_IZVORI_EU!$U$5</f>
        <v>8958.789567987258</v>
      </c>
      <c r="K115" s="52">
        <f>RASH_IZDACI_IZVORI!K115/RASH_IZDACI_IZVORI_EU!$U$5</f>
        <v>0</v>
      </c>
      <c r="L115" s="54">
        <f>SUM(L116+L118+L122+L124+L126+L132+L130)</f>
        <v>0</v>
      </c>
      <c r="M115" s="52">
        <f>RASH_IZDACI_IZVORI!M115/RASH_IZDACI_IZVORI_EU!$U$5</f>
        <v>0</v>
      </c>
      <c r="N115" s="52">
        <f>RASH_IZDACI_IZVORI!N115/RASH_IZDACI_IZVORI_EU!$U$5</f>
        <v>25217.33359877895</v>
      </c>
      <c r="O115" s="52">
        <f>RASH_IZDACI_IZVORI!O115/RASH_IZDACI_IZVORI_EU!$U$5</f>
        <v>0</v>
      </c>
      <c r="P115" s="52">
        <f>RASH_IZDACI_IZVORI!P115/RASH_IZDACI_IZVORI_EU!$U$5</f>
        <v>41077.70920432676</v>
      </c>
      <c r="Q115" s="52">
        <f>RASH_IZDACI_IZVORI!Q115/RASH_IZDACI_IZVORI_EU!$U$5</f>
        <v>41674.96184219258</v>
      </c>
    </row>
    <row r="116" spans="1:17" s="4" customFormat="1" ht="28.5" customHeight="1">
      <c r="A116" s="175">
        <v>3291</v>
      </c>
      <c r="B116" s="175"/>
      <c r="C116" s="173" t="s">
        <v>149</v>
      </c>
      <c r="D116" s="173"/>
      <c r="E116" s="173"/>
      <c r="F116" s="173"/>
      <c r="G116" s="104">
        <f>RASH_IZDACI_IZVORI!G116/RASH_IZDACI_IZVORI_EU!$U$5</f>
        <v>7798.659499635012</v>
      </c>
      <c r="H116" s="104">
        <f>RASH_IZDACI_IZVORI!H116/RASH_IZDACI_IZVORI_EU!$U$5</f>
        <v>8958.789567987258</v>
      </c>
      <c r="I116" s="52">
        <f>RASH_IZDACI_IZVORI!I116/RASH_IZDACI_IZVORI_EU!$U$5</f>
        <v>8958.789567987258</v>
      </c>
      <c r="J116" s="52">
        <f>RASH_IZDACI_IZVORI!J116/RASH_IZDACI_IZVORI_EU!$U$5</f>
        <v>8958.789567987258</v>
      </c>
      <c r="K116" s="52">
        <f>RASH_IZDACI_IZVORI!K116/RASH_IZDACI_IZVORI_EU!$U$5</f>
        <v>0</v>
      </c>
      <c r="L116" s="44">
        <f>SUM(L117)</f>
        <v>0</v>
      </c>
      <c r="M116" s="52">
        <f>RASH_IZDACI_IZVORI!M116/RASH_IZDACI_IZVORI_EU!$U$5</f>
        <v>0</v>
      </c>
      <c r="N116" s="52">
        <f>RASH_IZDACI_IZVORI!N116/RASH_IZDACI_IZVORI_EU!$U$5</f>
        <v>0</v>
      </c>
      <c r="O116" s="52">
        <f>RASH_IZDACI_IZVORI!O116/RASH_IZDACI_IZVORI_EU!$U$5</f>
        <v>0</v>
      </c>
      <c r="P116" s="52">
        <f>RASH_IZDACI_IZVORI!P116/RASH_IZDACI_IZVORI_EU!$U$5</f>
        <v>8958.789567987258</v>
      </c>
      <c r="Q116" s="52">
        <f>RASH_IZDACI_IZVORI!Q116/RASH_IZDACI_IZVORI_EU!$U$5</f>
        <v>8958.789567987258</v>
      </c>
    </row>
    <row r="117" spans="1:17" s="6" customFormat="1" ht="28.5" customHeight="1">
      <c r="A117" s="208">
        <v>32911</v>
      </c>
      <c r="B117" s="209"/>
      <c r="C117" s="171" t="s">
        <v>149</v>
      </c>
      <c r="D117" s="171"/>
      <c r="E117" s="171"/>
      <c r="F117" s="171"/>
      <c r="G117" s="127">
        <f>RASH_IZDACI_IZVORI!G117/RASH_IZDACI_IZVORI_EU!$U$5</f>
        <v>7798.659499635012</v>
      </c>
      <c r="H117" s="127">
        <f>RASH_IZDACI_IZVORI!H117/RASH_IZDACI_IZVORI_EU!$U$5</f>
        <v>8958.789567987258</v>
      </c>
      <c r="I117" s="118">
        <f>RASH_IZDACI_IZVORI!I117/RASH_IZDACI_IZVORI_EU!$U$5</f>
        <v>8958.789567987258</v>
      </c>
      <c r="J117" s="118">
        <f>RASH_IZDACI_IZVORI!J117/RASH_IZDACI_IZVORI_EU!$U$5</f>
        <v>8958.789567987258</v>
      </c>
      <c r="K117" s="118">
        <f>RASH_IZDACI_IZVORI!K117/RASH_IZDACI_IZVORI_EU!$U$5</f>
        <v>0</v>
      </c>
      <c r="L117" s="43"/>
      <c r="M117" s="118">
        <f>RASH_IZDACI_IZVORI!M117/RASH_IZDACI_IZVORI_EU!$U$5</f>
        <v>0</v>
      </c>
      <c r="N117" s="118">
        <f>RASH_IZDACI_IZVORI!N117/RASH_IZDACI_IZVORI_EU!$U$5</f>
        <v>0</v>
      </c>
      <c r="O117" s="118">
        <f>RASH_IZDACI_IZVORI!O117/RASH_IZDACI_IZVORI_EU!$U$5</f>
        <v>0</v>
      </c>
      <c r="P117" s="118">
        <f>RASH_IZDACI_IZVORI!P117/RASH_IZDACI_IZVORI_EU!$U$5</f>
        <v>8958.789567987258</v>
      </c>
      <c r="Q117" s="118">
        <f>RASH_IZDACI_IZVORI!Q117/RASH_IZDACI_IZVORI_EU!$U$5</f>
        <v>8958.789567987258</v>
      </c>
    </row>
    <row r="118" spans="1:17" s="4" customFormat="1" ht="18" customHeight="1">
      <c r="A118" s="175">
        <v>3292</v>
      </c>
      <c r="B118" s="175"/>
      <c r="C118" s="175" t="s">
        <v>69</v>
      </c>
      <c r="D118" s="175"/>
      <c r="E118" s="175"/>
      <c r="F118" s="175"/>
      <c r="G118" s="104">
        <f>RASH_IZDACI_IZVORI!G118/RASH_IZDACI_IZVORI_EU!$U$5</f>
        <v>12205.189461809012</v>
      </c>
      <c r="H118" s="104">
        <f>RASH_IZDACI_IZVORI!H118/RASH_IZDACI_IZVORI_EU!$U$5</f>
        <v>13205.919437255292</v>
      </c>
      <c r="I118" s="52">
        <f>RASH_IZDACI_IZVORI!I118/RASH_IZDACI_IZVORI_EU!$U$5</f>
        <v>15661.291392925874</v>
      </c>
      <c r="J118" s="52">
        <f>RASH_IZDACI_IZVORI!J118/RASH_IZDACI_IZVORI_EU!$U$5</f>
        <v>0</v>
      </c>
      <c r="K118" s="52">
        <f>RASH_IZDACI_IZVORI!K118/RASH_IZDACI_IZVORI_EU!$U$5</f>
        <v>0</v>
      </c>
      <c r="L118" s="40">
        <f>SUM(L119:L121)</f>
        <v>0</v>
      </c>
      <c r="M118" s="52">
        <f>RASH_IZDACI_IZVORI!M118/RASH_IZDACI_IZVORI_EU!$U$5</f>
        <v>0</v>
      </c>
      <c r="N118" s="52">
        <f>RASH_IZDACI_IZVORI!N118/RASH_IZDACI_IZVORI_EU!$U$5</f>
        <v>15661.291392925874</v>
      </c>
      <c r="O118" s="52">
        <f>RASH_IZDACI_IZVORI!O118/RASH_IZDACI_IZVORI_EU!$U$5</f>
        <v>0</v>
      </c>
      <c r="P118" s="52">
        <f>RASH_IZDACI_IZVORI!P118/RASH_IZDACI_IZVORI_EU!$U$5</f>
        <v>17253.965093901385</v>
      </c>
      <c r="Q118" s="52">
        <f>RASH_IZDACI_IZVORI!Q118/RASH_IZDACI_IZVORI_EU!$U$5</f>
        <v>18581.193178047648</v>
      </c>
    </row>
    <row r="119" spans="1:17" s="6" customFormat="1" ht="33" customHeight="1">
      <c r="A119" s="208">
        <v>32921</v>
      </c>
      <c r="B119" s="209"/>
      <c r="C119" s="205" t="s">
        <v>150</v>
      </c>
      <c r="D119" s="206"/>
      <c r="E119" s="206"/>
      <c r="F119" s="207"/>
      <c r="G119" s="127">
        <f>RASH_IZDACI_IZVORI!G119/RASH_IZDACI_IZVORI_EU!$U$5</f>
        <v>4723.604751476541</v>
      </c>
      <c r="H119" s="127">
        <f>RASH_IZDACI_IZVORI!H119/RASH_IZDACI_IZVORI_EU!$U$5</f>
        <v>5043.46671975579</v>
      </c>
      <c r="I119" s="118">
        <f>RASH_IZDACI_IZVORI!I119/RASH_IZDACI_IZVORI_EU!$U$5</f>
        <v>5043.46671975579</v>
      </c>
      <c r="J119" s="118">
        <f>RASH_IZDACI_IZVORI!J119/RASH_IZDACI_IZVORI_EU!$U$5</f>
        <v>0</v>
      </c>
      <c r="K119" s="118">
        <f>RASH_IZDACI_IZVORI!K119/RASH_IZDACI_IZVORI_EU!$U$5</f>
        <v>0</v>
      </c>
      <c r="L119" s="43"/>
      <c r="M119" s="118">
        <f>RASH_IZDACI_IZVORI!M119/RASH_IZDACI_IZVORI_EU!$U$5</f>
        <v>0</v>
      </c>
      <c r="N119" s="118">
        <f>RASH_IZDACI_IZVORI!N119/RASH_IZDACI_IZVORI_EU!$U$5</f>
        <v>5043.46671975579</v>
      </c>
      <c r="O119" s="118">
        <f>RASH_IZDACI_IZVORI!O119/RASH_IZDACI_IZVORI_EU!$U$5</f>
        <v>0</v>
      </c>
      <c r="P119" s="118">
        <f>RASH_IZDACI_IZVORI!P119/RASH_IZDACI_IZVORI_EU!$U$5</f>
        <v>5308.912336585042</v>
      </c>
      <c r="Q119" s="118">
        <f>RASH_IZDACI_IZVORI!Q119/RASH_IZDACI_IZVORI_EU!$U$5</f>
        <v>5308.912336585042</v>
      </c>
    </row>
    <row r="120" spans="1:17" s="6" customFormat="1" ht="18" customHeight="1">
      <c r="A120" s="208">
        <v>32922</v>
      </c>
      <c r="B120" s="209"/>
      <c r="C120" s="208" t="s">
        <v>151</v>
      </c>
      <c r="D120" s="216"/>
      <c r="E120" s="216"/>
      <c r="F120" s="209"/>
      <c r="G120" s="127">
        <f>RASH_IZDACI_IZVORI!G120/RASH_IZDACI_IZVORI_EU!$U$5</f>
        <v>3510.518282566859</v>
      </c>
      <c r="H120" s="127">
        <f>RASH_IZDACI_IZVORI!H120/RASH_IZDACI_IZVORI_EU!$U$5</f>
        <v>3981.684252438781</v>
      </c>
      <c r="I120" s="118">
        <f>RASH_IZDACI_IZVORI!I120/RASH_IZDACI_IZVORI_EU!$U$5</f>
        <v>6636.140420731303</v>
      </c>
      <c r="J120" s="118">
        <f>RASH_IZDACI_IZVORI!J120/RASH_IZDACI_IZVORI_EU!$U$5</f>
        <v>0</v>
      </c>
      <c r="K120" s="118">
        <f>RASH_IZDACI_IZVORI!K120/RASH_IZDACI_IZVORI_EU!$U$5</f>
        <v>0</v>
      </c>
      <c r="L120" s="43"/>
      <c r="M120" s="118">
        <f>RASH_IZDACI_IZVORI!M120/RASH_IZDACI_IZVORI_EU!$U$5</f>
        <v>0</v>
      </c>
      <c r="N120" s="118">
        <f>RASH_IZDACI_IZVORI!N120/RASH_IZDACI_IZVORI_EU!$U$5</f>
        <v>6636.140420731303</v>
      </c>
      <c r="O120" s="118">
        <f>RASH_IZDACI_IZVORI!O120/RASH_IZDACI_IZVORI_EU!$U$5</f>
        <v>0</v>
      </c>
      <c r="P120" s="118">
        <f>RASH_IZDACI_IZVORI!P120/RASH_IZDACI_IZVORI_EU!$U$5</f>
        <v>7963.368504877562</v>
      </c>
      <c r="Q120" s="118">
        <f>RASH_IZDACI_IZVORI!Q120/RASH_IZDACI_IZVORI_EU!$U$5</f>
        <v>9290.596589023824</v>
      </c>
    </row>
    <row r="121" spans="1:17" s="6" customFormat="1" ht="18" customHeight="1">
      <c r="A121" s="208">
        <v>32923</v>
      </c>
      <c r="B121" s="209"/>
      <c r="C121" s="208" t="s">
        <v>152</v>
      </c>
      <c r="D121" s="216"/>
      <c r="E121" s="216"/>
      <c r="F121" s="209"/>
      <c r="G121" s="127">
        <f>RASH_IZDACI_IZVORI!G121/RASH_IZDACI_IZVORI_EU!$U$5</f>
        <v>3971.0664277656115</v>
      </c>
      <c r="H121" s="127">
        <f>RASH_IZDACI_IZVORI!H121/RASH_IZDACI_IZVORI_EU!$U$5</f>
        <v>4180.768465060721</v>
      </c>
      <c r="I121" s="118">
        <f>RASH_IZDACI_IZVORI!I121/RASH_IZDACI_IZVORI_EU!$U$5</f>
        <v>3981.684252438781</v>
      </c>
      <c r="J121" s="118">
        <f>RASH_IZDACI_IZVORI!J121/RASH_IZDACI_IZVORI_EU!$U$5</f>
        <v>0</v>
      </c>
      <c r="K121" s="118">
        <f>RASH_IZDACI_IZVORI!K121/RASH_IZDACI_IZVORI_EU!$U$5</f>
        <v>0</v>
      </c>
      <c r="L121" s="43"/>
      <c r="M121" s="118">
        <f>RASH_IZDACI_IZVORI!M121/RASH_IZDACI_IZVORI_EU!$U$5</f>
        <v>0</v>
      </c>
      <c r="N121" s="118">
        <f>RASH_IZDACI_IZVORI!N121/RASH_IZDACI_IZVORI_EU!$U$5</f>
        <v>3981.684252438781</v>
      </c>
      <c r="O121" s="118">
        <f>RASH_IZDACI_IZVORI!O121/RASH_IZDACI_IZVORI_EU!$U$5</f>
        <v>0</v>
      </c>
      <c r="P121" s="118">
        <f>RASH_IZDACI_IZVORI!P121/RASH_IZDACI_IZVORI_EU!$U$5</f>
        <v>3981.684252438781</v>
      </c>
      <c r="Q121" s="118">
        <f>RASH_IZDACI_IZVORI!Q121/RASH_IZDACI_IZVORI_EU!$U$5</f>
        <v>3981.684252438781</v>
      </c>
    </row>
    <row r="122" spans="1:17" s="4" customFormat="1" ht="16.5" customHeight="1">
      <c r="A122" s="175">
        <v>3293</v>
      </c>
      <c r="B122" s="175"/>
      <c r="C122" s="175" t="s">
        <v>70</v>
      </c>
      <c r="D122" s="175"/>
      <c r="E122" s="175"/>
      <c r="F122" s="175"/>
      <c r="G122" s="104">
        <f>RASH_IZDACI_IZVORI!G122/RASH_IZDACI_IZVORI_EU!$U$5</f>
        <v>2899.993363859579</v>
      </c>
      <c r="H122" s="104">
        <f>RASH_IZDACI_IZVORI!H122/RASH_IZDACI_IZVORI_EU!$U$5</f>
        <v>2654.456168292521</v>
      </c>
      <c r="I122" s="52">
        <f>RASH_IZDACI_IZVORI!I122/RASH_IZDACI_IZVORI_EU!$U$5</f>
        <v>2654.456168292521</v>
      </c>
      <c r="J122" s="52">
        <f>RASH_IZDACI_IZVORI!J122/RASH_IZDACI_IZVORI_EU!$U$5</f>
        <v>0</v>
      </c>
      <c r="K122" s="52">
        <f>RASH_IZDACI_IZVORI!K122/RASH_IZDACI_IZVORI_EU!$U$5</f>
        <v>0</v>
      </c>
      <c r="L122" s="40">
        <f>SUM(L123)</f>
        <v>0</v>
      </c>
      <c r="M122" s="52">
        <f>RASH_IZDACI_IZVORI!M122/RASH_IZDACI_IZVORI_EU!$U$5</f>
        <v>0</v>
      </c>
      <c r="N122" s="52">
        <f>RASH_IZDACI_IZVORI!N122/RASH_IZDACI_IZVORI_EU!$U$5</f>
        <v>2654.456168292521</v>
      </c>
      <c r="O122" s="52">
        <f>RASH_IZDACI_IZVORI!O122/RASH_IZDACI_IZVORI_EU!$U$5</f>
        <v>0</v>
      </c>
      <c r="P122" s="52">
        <f>RASH_IZDACI_IZVORI!P122/RASH_IZDACI_IZVORI_EU!$U$5</f>
        <v>2654.456168292521</v>
      </c>
      <c r="Q122" s="52">
        <f>RASH_IZDACI_IZVORI!Q122/RASH_IZDACI_IZVORI_EU!$U$5</f>
        <v>2654.456168292521</v>
      </c>
    </row>
    <row r="123" spans="1:17" s="6" customFormat="1" ht="16.5" customHeight="1">
      <c r="A123" s="208">
        <v>32931</v>
      </c>
      <c r="B123" s="209"/>
      <c r="C123" s="208" t="s">
        <v>70</v>
      </c>
      <c r="D123" s="216"/>
      <c r="E123" s="216"/>
      <c r="F123" s="209"/>
      <c r="G123" s="127">
        <f>RASH_IZDACI_IZVORI!G123/RASH_IZDACI_IZVORI_EU!$U$5</f>
        <v>2899.993363859579</v>
      </c>
      <c r="H123" s="127">
        <f>RASH_IZDACI_IZVORI!H123/RASH_IZDACI_IZVORI_EU!$U$5</f>
        <v>2654.456168292521</v>
      </c>
      <c r="I123" s="118">
        <f>RASH_IZDACI_IZVORI!I123/RASH_IZDACI_IZVORI_EU!$U$5</f>
        <v>2654.456168292521</v>
      </c>
      <c r="J123" s="118">
        <f>RASH_IZDACI_IZVORI!J123/RASH_IZDACI_IZVORI_EU!$U$5</f>
        <v>0</v>
      </c>
      <c r="K123" s="118">
        <f>RASH_IZDACI_IZVORI!K123/RASH_IZDACI_IZVORI_EU!$U$5</f>
        <v>0</v>
      </c>
      <c r="L123" s="43"/>
      <c r="M123" s="118">
        <f>RASH_IZDACI_IZVORI!M123/RASH_IZDACI_IZVORI_EU!$U$5</f>
        <v>0</v>
      </c>
      <c r="N123" s="118">
        <f>RASH_IZDACI_IZVORI!N123/RASH_IZDACI_IZVORI_EU!$U$5</f>
        <v>2654.456168292521</v>
      </c>
      <c r="O123" s="118">
        <f>RASH_IZDACI_IZVORI!O123/RASH_IZDACI_IZVORI_EU!$U$5</f>
        <v>0</v>
      </c>
      <c r="P123" s="118">
        <f>RASH_IZDACI_IZVORI!P123/RASH_IZDACI_IZVORI_EU!$U$5</f>
        <v>2654.456168292521</v>
      </c>
      <c r="Q123" s="118">
        <f>RASH_IZDACI_IZVORI!Q123/RASH_IZDACI_IZVORI_EU!$U$5</f>
        <v>2654.456168292521</v>
      </c>
    </row>
    <row r="124" spans="1:17" s="4" customFormat="1" ht="12.75">
      <c r="A124" s="175">
        <v>3294</v>
      </c>
      <c r="B124" s="175"/>
      <c r="C124" s="175" t="s">
        <v>71</v>
      </c>
      <c r="D124" s="175"/>
      <c r="E124" s="175"/>
      <c r="F124" s="175"/>
      <c r="G124" s="104">
        <f>RASH_IZDACI_IZVORI!G124/RASH_IZDACI_IZVORI_EU!$U$5</f>
        <v>1561.3511181896608</v>
      </c>
      <c r="H124" s="104">
        <f>RASH_IZDACI_IZVORI!H124/RASH_IZDACI_IZVORI_EU!$U$5</f>
        <v>1327.2280841462605</v>
      </c>
      <c r="I124" s="52">
        <f>RASH_IZDACI_IZVORI!I124/RASH_IZDACI_IZVORI_EU!$U$5</f>
        <v>1327.2280841462605</v>
      </c>
      <c r="J124" s="52">
        <f>RASH_IZDACI_IZVORI!J124/RASH_IZDACI_IZVORI_EU!$U$5</f>
        <v>0</v>
      </c>
      <c r="K124" s="52">
        <f>RASH_IZDACI_IZVORI!K124/RASH_IZDACI_IZVORI_EU!$U$5</f>
        <v>0</v>
      </c>
      <c r="L124" s="40">
        <f>SUM(L125)</f>
        <v>0</v>
      </c>
      <c r="M124" s="52">
        <f>RASH_IZDACI_IZVORI!M124/RASH_IZDACI_IZVORI_EU!$U$5</f>
        <v>0</v>
      </c>
      <c r="N124" s="52">
        <f>RASH_IZDACI_IZVORI!N124/RASH_IZDACI_IZVORI_EU!$U$5</f>
        <v>1327.2280841462605</v>
      </c>
      <c r="O124" s="52">
        <f>RASH_IZDACI_IZVORI!O124/RASH_IZDACI_IZVORI_EU!$U$5</f>
        <v>0</v>
      </c>
      <c r="P124" s="52">
        <f>RASH_IZDACI_IZVORI!P124/RASH_IZDACI_IZVORI_EU!$U$5</f>
        <v>1327.2280841462605</v>
      </c>
      <c r="Q124" s="52">
        <f>RASH_IZDACI_IZVORI!Q124/RASH_IZDACI_IZVORI_EU!$U$5</f>
        <v>1327.2280841462605</v>
      </c>
    </row>
    <row r="125" spans="1:17" s="6" customFormat="1" ht="12.75">
      <c r="A125" s="208">
        <v>32941</v>
      </c>
      <c r="B125" s="209"/>
      <c r="C125" s="208" t="s">
        <v>153</v>
      </c>
      <c r="D125" s="216"/>
      <c r="E125" s="216"/>
      <c r="F125" s="209"/>
      <c r="G125" s="127">
        <f>RASH_IZDACI_IZVORI!G125/RASH_IZDACI_IZVORI_EU!$U$5</f>
        <v>1561.3511181896608</v>
      </c>
      <c r="H125" s="127">
        <f>RASH_IZDACI_IZVORI!H125/RASH_IZDACI_IZVORI_EU!$U$5</f>
        <v>1327.2280841462605</v>
      </c>
      <c r="I125" s="118">
        <f>RASH_IZDACI_IZVORI!I125/RASH_IZDACI_IZVORI_EU!$U$5</f>
        <v>1327.2280841462605</v>
      </c>
      <c r="J125" s="118">
        <f>RASH_IZDACI_IZVORI!J125/RASH_IZDACI_IZVORI_EU!$U$5</f>
        <v>0</v>
      </c>
      <c r="K125" s="118">
        <f>RASH_IZDACI_IZVORI!K125/RASH_IZDACI_IZVORI_EU!$U$5</f>
        <v>0</v>
      </c>
      <c r="L125" s="43"/>
      <c r="M125" s="118">
        <f>RASH_IZDACI_IZVORI!M125/RASH_IZDACI_IZVORI_EU!$U$5</f>
        <v>0</v>
      </c>
      <c r="N125" s="118">
        <f>RASH_IZDACI_IZVORI!N125/RASH_IZDACI_IZVORI_EU!$U$5</f>
        <v>1327.2280841462605</v>
      </c>
      <c r="O125" s="118">
        <f>RASH_IZDACI_IZVORI!O125/RASH_IZDACI_IZVORI_EU!$U$5</f>
        <v>0</v>
      </c>
      <c r="P125" s="118">
        <f>RASH_IZDACI_IZVORI!P125/RASH_IZDACI_IZVORI_EU!$U$5</f>
        <v>1327.2280841462605</v>
      </c>
      <c r="Q125" s="118">
        <f>RASH_IZDACI_IZVORI!Q125/RASH_IZDACI_IZVORI_EU!$U$5</f>
        <v>1327.2280841462605</v>
      </c>
    </row>
    <row r="126" spans="1:17" s="4" customFormat="1" ht="12.75">
      <c r="A126" s="175">
        <v>3295</v>
      </c>
      <c r="B126" s="175"/>
      <c r="C126" s="175" t="s">
        <v>72</v>
      </c>
      <c r="D126" s="175"/>
      <c r="E126" s="175"/>
      <c r="F126" s="175"/>
      <c r="G126" s="104">
        <f>RASH_IZDACI_IZVORI!G126/RASH_IZDACI_IZVORI_EU!$U$5</f>
        <v>1560.1566129139292</v>
      </c>
      <c r="H126" s="104">
        <f>RASH_IZDACI_IZVORI!H126/RASH_IZDACI_IZVORI_EU!$U$5</f>
        <v>1456.6328223505209</v>
      </c>
      <c r="I126" s="52">
        <f>RASH_IZDACI_IZVORI!I126/RASH_IZDACI_IZVORI_EU!$U$5</f>
        <v>1327.2280841462605</v>
      </c>
      <c r="J126" s="52">
        <f>RASH_IZDACI_IZVORI!J126/RASH_IZDACI_IZVORI_EU!$U$5</f>
        <v>0</v>
      </c>
      <c r="K126" s="52">
        <f>RASH_IZDACI_IZVORI!K126/RASH_IZDACI_IZVORI_EU!$U$5</f>
        <v>0</v>
      </c>
      <c r="L126" s="40">
        <f>SUM(L127:L129)</f>
        <v>0</v>
      </c>
      <c r="M126" s="52">
        <f>RASH_IZDACI_IZVORI!M126/RASH_IZDACI_IZVORI_EU!$U$5</f>
        <v>0</v>
      </c>
      <c r="N126" s="52">
        <f>RASH_IZDACI_IZVORI!N126/RASH_IZDACI_IZVORI_EU!$U$5</f>
        <v>1327.2280841462605</v>
      </c>
      <c r="O126" s="52">
        <f>RASH_IZDACI_IZVORI!O126/RASH_IZDACI_IZVORI_EU!$U$5</f>
        <v>0</v>
      </c>
      <c r="P126" s="52">
        <f>RASH_IZDACI_IZVORI!P126/RASH_IZDACI_IZVORI_EU!$U$5</f>
        <v>1592.6737009755125</v>
      </c>
      <c r="Q126" s="52">
        <f>RASH_IZDACI_IZVORI!Q126/RASH_IZDACI_IZVORI_EU!$U$5</f>
        <v>862.6982546950693</v>
      </c>
    </row>
    <row r="127" spans="1:17" s="6" customFormat="1" ht="12.75">
      <c r="A127" s="216">
        <v>32953</v>
      </c>
      <c r="B127" s="209"/>
      <c r="C127" s="208" t="s">
        <v>154</v>
      </c>
      <c r="D127" s="216"/>
      <c r="E127" s="216"/>
      <c r="F127" s="209"/>
      <c r="G127" s="127">
        <f>RASH_IZDACI_IZVORI!G127/RASH_IZDACI_IZVORI_EU!$U$5</f>
        <v>85.87165704426305</v>
      </c>
      <c r="H127" s="127">
        <f>RASH_IZDACI_IZVORI!H127/RASH_IZDACI_IZVORI_EU!$U$5</f>
        <v>464.5298294511912</v>
      </c>
      <c r="I127" s="118">
        <f>RASH_IZDACI_IZVORI!I127/RASH_IZDACI_IZVORI_EU!$U$5</f>
        <v>464.5298294511912</v>
      </c>
      <c r="J127" s="118">
        <f>RASH_IZDACI_IZVORI!J127/RASH_IZDACI_IZVORI_EU!$U$5</f>
        <v>0</v>
      </c>
      <c r="K127" s="118">
        <f>RASH_IZDACI_IZVORI!K127/RASH_IZDACI_IZVORI_EU!$U$5</f>
        <v>0</v>
      </c>
      <c r="L127" s="43"/>
      <c r="M127" s="118">
        <f>RASH_IZDACI_IZVORI!M127/RASH_IZDACI_IZVORI_EU!$U$5</f>
        <v>0</v>
      </c>
      <c r="N127" s="118">
        <f>RASH_IZDACI_IZVORI!N127/RASH_IZDACI_IZVORI_EU!$U$5</f>
        <v>464.5298294511912</v>
      </c>
      <c r="O127" s="118">
        <f>RASH_IZDACI_IZVORI!O127/RASH_IZDACI_IZVORI_EU!$U$5</f>
        <v>0</v>
      </c>
      <c r="P127" s="118">
        <f>RASH_IZDACI_IZVORI!P127/RASH_IZDACI_IZVORI_EU!$U$5</f>
        <v>0</v>
      </c>
      <c r="Q127" s="118">
        <f>RASH_IZDACI_IZVORI!Q127/RASH_IZDACI_IZVORI_EU!$U$5</f>
        <v>0</v>
      </c>
    </row>
    <row r="128" spans="1:17" s="6" customFormat="1" ht="27" customHeight="1">
      <c r="A128" s="216">
        <v>32955</v>
      </c>
      <c r="B128" s="209"/>
      <c r="C128" s="205" t="s">
        <v>155</v>
      </c>
      <c r="D128" s="206"/>
      <c r="E128" s="206"/>
      <c r="F128" s="207"/>
      <c r="G128" s="127">
        <f>RASH_IZDACI_IZVORI!G128/RASH_IZDACI_IZVORI_EU!$U$5</f>
        <v>1348.8619019178445</v>
      </c>
      <c r="H128" s="127">
        <f>RASH_IZDACI_IZVORI!H128/RASH_IZDACI_IZVORI_EU!$U$5</f>
        <v>859.3801844847037</v>
      </c>
      <c r="I128" s="118">
        <f>RASH_IZDACI_IZVORI!I128/RASH_IZDACI_IZVORI_EU!$U$5</f>
        <v>729.9754462804433</v>
      </c>
      <c r="J128" s="118">
        <f>RASH_IZDACI_IZVORI!J128/RASH_IZDACI_IZVORI_EU!$U$5</f>
        <v>0</v>
      </c>
      <c r="K128" s="118">
        <f>RASH_IZDACI_IZVORI!K128/RASH_IZDACI_IZVORI_EU!$U$5</f>
        <v>0</v>
      </c>
      <c r="L128" s="43"/>
      <c r="M128" s="118">
        <f>RASH_IZDACI_IZVORI!M128/RASH_IZDACI_IZVORI_EU!$U$5</f>
        <v>0</v>
      </c>
      <c r="N128" s="118">
        <f>RASH_IZDACI_IZVORI!N128/RASH_IZDACI_IZVORI_EU!$U$5</f>
        <v>729.9754462804433</v>
      </c>
      <c r="O128" s="118">
        <f>RASH_IZDACI_IZVORI!O128/RASH_IZDACI_IZVORI_EU!$U$5</f>
        <v>0</v>
      </c>
      <c r="P128" s="118">
        <f>RASH_IZDACI_IZVORI!P128/RASH_IZDACI_IZVORI_EU!$U$5</f>
        <v>1459.9508925608866</v>
      </c>
      <c r="Q128" s="118">
        <f>RASH_IZDACI_IZVORI!Q128/RASH_IZDACI_IZVORI_EU!$U$5</f>
        <v>729.9754462804433</v>
      </c>
    </row>
    <row r="129" spans="1:17" s="6" customFormat="1" ht="12.75">
      <c r="A129" s="208">
        <v>32959</v>
      </c>
      <c r="B129" s="209"/>
      <c r="C129" s="208" t="s">
        <v>156</v>
      </c>
      <c r="D129" s="216"/>
      <c r="E129" s="216"/>
      <c r="F129" s="209"/>
      <c r="G129" s="127">
        <f>RASH_IZDACI_IZVORI!G129/RASH_IZDACI_IZVORI_EU!$U$5</f>
        <v>125.42305395182161</v>
      </c>
      <c r="H129" s="127">
        <f>RASH_IZDACI_IZVORI!H129/RASH_IZDACI_IZVORI_EU!$U$5</f>
        <v>132.72280841462606</v>
      </c>
      <c r="I129" s="118">
        <f>RASH_IZDACI_IZVORI!I129/RASH_IZDACI_IZVORI_EU!$U$5</f>
        <v>132.72280841462606</v>
      </c>
      <c r="J129" s="118">
        <f>RASH_IZDACI_IZVORI!J129/RASH_IZDACI_IZVORI_EU!$U$5</f>
        <v>0</v>
      </c>
      <c r="K129" s="118">
        <f>RASH_IZDACI_IZVORI!K129/RASH_IZDACI_IZVORI_EU!$U$5</f>
        <v>0</v>
      </c>
      <c r="L129" s="43"/>
      <c r="M129" s="118">
        <f>RASH_IZDACI_IZVORI!M129/RASH_IZDACI_IZVORI_EU!$U$5</f>
        <v>0</v>
      </c>
      <c r="N129" s="118">
        <f>RASH_IZDACI_IZVORI!N129/RASH_IZDACI_IZVORI_EU!$U$5</f>
        <v>132.72280841462606</v>
      </c>
      <c r="O129" s="118">
        <f>RASH_IZDACI_IZVORI!O129/RASH_IZDACI_IZVORI_EU!$U$5</f>
        <v>0</v>
      </c>
      <c r="P129" s="118">
        <f>RASH_IZDACI_IZVORI!P129/RASH_IZDACI_IZVORI_EU!$U$5</f>
        <v>132.72280841462606</v>
      </c>
      <c r="Q129" s="118">
        <f>RASH_IZDACI_IZVORI!Q129/RASH_IZDACI_IZVORI_EU!$U$5</f>
        <v>132.72280841462606</v>
      </c>
    </row>
    <row r="130" spans="1:17" s="4" customFormat="1" ht="12.75">
      <c r="A130" s="213">
        <v>3296</v>
      </c>
      <c r="B130" s="215"/>
      <c r="C130" s="213" t="s">
        <v>222</v>
      </c>
      <c r="D130" s="214"/>
      <c r="E130" s="214"/>
      <c r="F130" s="215"/>
      <c r="G130" s="104">
        <f>RASH_IZDACI_IZVORI!G130/RASH_IZDACI_IZVORI_EU!$U$5</f>
        <v>4061.98155152963</v>
      </c>
      <c r="H130" s="104">
        <f>RASH_IZDACI_IZVORI!H130/RASH_IZDACI_IZVORI_EU!$U$5</f>
        <v>2040.3477337580462</v>
      </c>
      <c r="I130" s="52">
        <f>RASH_IZDACI_IZVORI!I130/RASH_IZDACI_IZVORI_EU!$U$5</f>
        <v>0</v>
      </c>
      <c r="J130" s="52">
        <f>RASH_IZDACI_IZVORI!J130/RASH_IZDACI_IZVORI_EU!$U$5</f>
        <v>0</v>
      </c>
      <c r="K130" s="52">
        <f>RASH_IZDACI_IZVORI!K130/RASH_IZDACI_IZVORI_EU!$U$5</f>
        <v>0</v>
      </c>
      <c r="L130" s="55">
        <f>SUM(L131)</f>
        <v>0</v>
      </c>
      <c r="M130" s="52">
        <f>RASH_IZDACI_IZVORI!M130/RASH_IZDACI_IZVORI_EU!$U$5</f>
        <v>0</v>
      </c>
      <c r="N130" s="52">
        <f>RASH_IZDACI_IZVORI!N130/RASH_IZDACI_IZVORI_EU!$U$5</f>
        <v>0</v>
      </c>
      <c r="O130" s="52">
        <f>RASH_IZDACI_IZVORI!O130/RASH_IZDACI_IZVORI_EU!$U$5</f>
        <v>0</v>
      </c>
      <c r="P130" s="52">
        <f>RASH_IZDACI_IZVORI!P130/RASH_IZDACI_IZVORI_EU!$U$5</f>
        <v>0</v>
      </c>
      <c r="Q130" s="52">
        <f>RASH_IZDACI_IZVORI!Q130/RASH_IZDACI_IZVORI_EU!$U$5</f>
        <v>0</v>
      </c>
    </row>
    <row r="131" spans="1:17" s="6" customFormat="1" ht="12.75">
      <c r="A131" s="208">
        <v>32961</v>
      </c>
      <c r="B131" s="209"/>
      <c r="C131" s="208" t="s">
        <v>222</v>
      </c>
      <c r="D131" s="216"/>
      <c r="E131" s="216"/>
      <c r="F131" s="209"/>
      <c r="G131" s="127">
        <f>RASH_IZDACI_IZVORI!G131/RASH_IZDACI_IZVORI_EU!$U$5</f>
        <v>4061.98155152963</v>
      </c>
      <c r="H131" s="127">
        <f>RASH_IZDACI_IZVORI!H131/RASH_IZDACI_IZVORI_EU!$U$5</f>
        <v>2040.3477337580462</v>
      </c>
      <c r="I131" s="118">
        <f>RASH_IZDACI_IZVORI!I131/RASH_IZDACI_IZVORI_EU!$U$5</f>
        <v>0</v>
      </c>
      <c r="J131" s="118">
        <f>RASH_IZDACI_IZVORI!J131/RASH_IZDACI_IZVORI_EU!$U$5</f>
        <v>0</v>
      </c>
      <c r="K131" s="118">
        <f>RASH_IZDACI_IZVORI!K131/RASH_IZDACI_IZVORI_EU!$U$5</f>
        <v>0</v>
      </c>
      <c r="L131" s="51"/>
      <c r="M131" s="118">
        <f>RASH_IZDACI_IZVORI!M131/RASH_IZDACI_IZVORI_EU!$U$5</f>
        <v>0</v>
      </c>
      <c r="N131" s="118">
        <f>RASH_IZDACI_IZVORI!N131/RASH_IZDACI_IZVORI_EU!$U$5</f>
        <v>0</v>
      </c>
      <c r="O131" s="118">
        <f>RASH_IZDACI_IZVORI!O131/RASH_IZDACI_IZVORI_EU!$U$5</f>
        <v>0</v>
      </c>
      <c r="P131" s="118">
        <f>RASH_IZDACI_IZVORI!P131/RASH_IZDACI_IZVORI_EU!$U$5</f>
        <v>0</v>
      </c>
      <c r="Q131" s="118">
        <f>RASH_IZDACI_IZVORI!Q131/RASH_IZDACI_IZVORI_EU!$U$5</f>
        <v>0</v>
      </c>
    </row>
    <row r="132" spans="1:17" s="4" customFormat="1" ht="26.25" customHeight="1">
      <c r="A132" s="175">
        <v>3299</v>
      </c>
      <c r="B132" s="175"/>
      <c r="C132" s="202" t="s">
        <v>68</v>
      </c>
      <c r="D132" s="203"/>
      <c r="E132" s="203"/>
      <c r="F132" s="204"/>
      <c r="G132" s="104">
        <f>RASH_IZDACI_IZVORI!G132/RASH_IZDACI_IZVORI_EU!$U$5</f>
        <v>11792.421527639524</v>
      </c>
      <c r="H132" s="104">
        <f>RASH_IZDACI_IZVORI!H132/RASH_IZDACI_IZVORI_EU!$U$5</f>
        <v>4247.129869268034</v>
      </c>
      <c r="I132" s="52">
        <f>RASH_IZDACI_IZVORI!I132/RASH_IZDACI_IZVORI_EU!$U$5</f>
        <v>4247.129869268034</v>
      </c>
      <c r="J132" s="52">
        <f>RASH_IZDACI_IZVORI!J132/RASH_IZDACI_IZVORI_EU!$U$5</f>
        <v>0</v>
      </c>
      <c r="K132" s="52">
        <f>RASH_IZDACI_IZVORI!K132/RASH_IZDACI_IZVORI_EU!$U$5</f>
        <v>0</v>
      </c>
      <c r="L132" s="50">
        <f>SUM(L133)</f>
        <v>0</v>
      </c>
      <c r="M132" s="52">
        <f>RASH_IZDACI_IZVORI!M132/RASH_IZDACI_IZVORI_EU!$U$5</f>
        <v>0</v>
      </c>
      <c r="N132" s="52">
        <f>RASH_IZDACI_IZVORI!N132/RASH_IZDACI_IZVORI_EU!$U$5</f>
        <v>4247.129869268034</v>
      </c>
      <c r="O132" s="52">
        <f>RASH_IZDACI_IZVORI!O132/RASH_IZDACI_IZVORI_EU!$U$5</f>
        <v>0</v>
      </c>
      <c r="P132" s="52">
        <f>RASH_IZDACI_IZVORI!P132/RASH_IZDACI_IZVORI_EU!$U$5</f>
        <v>9290.596589023824</v>
      </c>
      <c r="Q132" s="52">
        <f>RASH_IZDACI_IZVORI!Q132/RASH_IZDACI_IZVORI_EU!$U$5</f>
        <v>9290.596589023824</v>
      </c>
    </row>
    <row r="133" spans="1:17" s="6" customFormat="1" ht="26.25" customHeight="1">
      <c r="A133" s="208">
        <v>32999</v>
      </c>
      <c r="B133" s="209"/>
      <c r="C133" s="205" t="s">
        <v>68</v>
      </c>
      <c r="D133" s="206"/>
      <c r="E133" s="206"/>
      <c r="F133" s="207"/>
      <c r="G133" s="127">
        <f>RASH_IZDACI_IZVORI!G133/RASH_IZDACI_IZVORI_EU!$U$5</f>
        <v>11792.421527639524</v>
      </c>
      <c r="H133" s="127">
        <f>RASH_IZDACI_IZVORI!H133/RASH_IZDACI_IZVORI_EU!$U$5</f>
        <v>4247.129869268034</v>
      </c>
      <c r="I133" s="118">
        <f>RASH_IZDACI_IZVORI!I133/RASH_IZDACI_IZVORI_EU!$U$5</f>
        <v>4247.129869268034</v>
      </c>
      <c r="J133" s="118">
        <f>RASH_IZDACI_IZVORI!J133/RASH_IZDACI_IZVORI_EU!$U$5</f>
        <v>0</v>
      </c>
      <c r="K133" s="118">
        <f>RASH_IZDACI_IZVORI!K133/RASH_IZDACI_IZVORI_EU!$U$5</f>
        <v>0</v>
      </c>
      <c r="L133" s="43"/>
      <c r="M133" s="118">
        <f>RASH_IZDACI_IZVORI!M133/RASH_IZDACI_IZVORI_EU!$U$5</f>
        <v>0</v>
      </c>
      <c r="N133" s="118">
        <f>RASH_IZDACI_IZVORI!N133/RASH_IZDACI_IZVORI_EU!$U$5</f>
        <v>4247.129869268034</v>
      </c>
      <c r="O133" s="118">
        <f>RASH_IZDACI_IZVORI!O133/RASH_IZDACI_IZVORI_EU!$U$5</f>
        <v>0</v>
      </c>
      <c r="P133" s="118">
        <f>RASH_IZDACI_IZVORI!P133/RASH_IZDACI_IZVORI_EU!$U$5</f>
        <v>9290.596589023824</v>
      </c>
      <c r="Q133" s="118">
        <f>RASH_IZDACI_IZVORI!Q133/RASH_IZDACI_IZVORI_EU!$U$5</f>
        <v>9290.596589023824</v>
      </c>
    </row>
    <row r="134" spans="1:17" s="4" customFormat="1" ht="18" customHeight="1">
      <c r="A134" s="175">
        <v>34</v>
      </c>
      <c r="B134" s="175"/>
      <c r="C134" s="175" t="s">
        <v>73</v>
      </c>
      <c r="D134" s="175"/>
      <c r="E134" s="175"/>
      <c r="F134" s="175"/>
      <c r="G134" s="104">
        <f>RASH_IZDACI_IZVORI!G134/RASH_IZDACI_IZVORI_EU!$U$5</f>
        <v>13854.535801977569</v>
      </c>
      <c r="H134" s="104">
        <f>RASH_IZDACI_IZVORI!H134/RASH_IZDACI_IZVORI_EU!$U$5</f>
        <v>11407.525383237109</v>
      </c>
      <c r="I134" s="52">
        <f>RASH_IZDACI_IZVORI!I134/RASH_IZDACI_IZVORI_EU!$U$5</f>
        <v>8624.328090782401</v>
      </c>
      <c r="J134" s="52">
        <f>RASH_IZDACI_IZVORI!J134/RASH_IZDACI_IZVORI_EU!$U$5</f>
        <v>0</v>
      </c>
      <c r="K134" s="52">
        <f>RASH_IZDACI_IZVORI!K134/RASH_IZDACI_IZVORI_EU!$U$5</f>
        <v>0</v>
      </c>
      <c r="L134" s="40">
        <f>SUM(L135+L138)</f>
        <v>0</v>
      </c>
      <c r="M134" s="52">
        <f>RASH_IZDACI_IZVORI!M134/RASH_IZDACI_IZVORI_EU!$U$5</f>
        <v>0</v>
      </c>
      <c r="N134" s="52">
        <f>RASH_IZDACI_IZVORI!N134/RASH_IZDACI_IZVORI_EU!$U$5</f>
        <v>8624.328090782401</v>
      </c>
      <c r="O134" s="52">
        <f>RASH_IZDACI_IZVORI!O134/RASH_IZDACI_IZVORI_EU!$U$5</f>
        <v>0</v>
      </c>
      <c r="P134" s="52">
        <f>RASH_IZDACI_IZVORI!P134/RASH_IZDACI_IZVORI_EU!$U$5</f>
        <v>5746.8976043533075</v>
      </c>
      <c r="Q134" s="52">
        <f>RASH_IZDACI_IZVORI!Q134/RASH_IZDACI_IZVORI_EU!$U$5</f>
        <v>3185.347401951025</v>
      </c>
    </row>
    <row r="135" spans="1:17" s="9" customFormat="1" ht="30" customHeight="1">
      <c r="A135" s="184">
        <v>342</v>
      </c>
      <c r="B135" s="184"/>
      <c r="C135" s="237" t="s">
        <v>74</v>
      </c>
      <c r="D135" s="238"/>
      <c r="E135" s="238"/>
      <c r="F135" s="239"/>
      <c r="G135" s="104">
        <f>RASH_IZDACI_IZVORI!G135/RASH_IZDACI_IZVORI_EU!$U$5</f>
        <v>10793.01878027739</v>
      </c>
      <c r="H135" s="104">
        <f>RASH_IZDACI_IZVORI!H135/RASH_IZDACI_IZVORI_EU!$U$5</f>
        <v>6471.564138297166</v>
      </c>
      <c r="I135" s="52">
        <f>RASH_IZDACI_IZVORI!I135/RASH_IZDACI_IZVORI_EU!$U$5</f>
        <v>5903.510518282566</v>
      </c>
      <c r="J135" s="52">
        <f>RASH_IZDACI_IZVORI!J135/RASH_IZDACI_IZVORI_EU!$U$5</f>
        <v>0</v>
      </c>
      <c r="K135" s="52">
        <f>RASH_IZDACI_IZVORI!K135/RASH_IZDACI_IZVORI_EU!$U$5</f>
        <v>0</v>
      </c>
      <c r="L135" s="54">
        <f>SUM(L136)</f>
        <v>0</v>
      </c>
      <c r="M135" s="52">
        <f>RASH_IZDACI_IZVORI!M135/RASH_IZDACI_IZVORI_EU!$U$5</f>
        <v>0</v>
      </c>
      <c r="N135" s="52">
        <f>RASH_IZDACI_IZVORI!N135/RASH_IZDACI_IZVORI_EU!$U$5</f>
        <v>5903.510518282566</v>
      </c>
      <c r="O135" s="52">
        <f>RASH_IZDACI_IZVORI!O135/RASH_IZDACI_IZVORI_EU!$U$5</f>
        <v>0</v>
      </c>
      <c r="P135" s="52">
        <f>RASH_IZDACI_IZVORI!P135/RASH_IZDACI_IZVORI_EU!$U$5</f>
        <v>2760.6344150242217</v>
      </c>
      <c r="Q135" s="52">
        <f>RASH_IZDACI_IZVORI!Q135/RASH_IZDACI_IZVORI_EU!$U$5</f>
        <v>199.08421262193906</v>
      </c>
    </row>
    <row r="136" spans="1:17" s="4" customFormat="1" ht="52.5" customHeight="1">
      <c r="A136" s="175">
        <v>3423</v>
      </c>
      <c r="B136" s="175"/>
      <c r="C136" s="173" t="s">
        <v>75</v>
      </c>
      <c r="D136" s="173"/>
      <c r="E136" s="173"/>
      <c r="F136" s="173"/>
      <c r="G136" s="104">
        <f>RASH_IZDACI_IZVORI!G136/RASH_IZDACI_IZVORI_EU!$U$5</f>
        <v>10793.01878027739</v>
      </c>
      <c r="H136" s="104">
        <f>RASH_IZDACI_IZVORI!H136/RASH_IZDACI_IZVORI_EU!$U$5</f>
        <v>6471.564138297166</v>
      </c>
      <c r="I136" s="52">
        <f>RASH_IZDACI_IZVORI!I136/RASH_IZDACI_IZVORI_EU!$U$5</f>
        <v>5903.510518282566</v>
      </c>
      <c r="J136" s="52">
        <f>RASH_IZDACI_IZVORI!J136/RASH_IZDACI_IZVORI_EU!$U$5</f>
        <v>0</v>
      </c>
      <c r="K136" s="52">
        <f>RASH_IZDACI_IZVORI!K136/RASH_IZDACI_IZVORI_EU!$U$5</f>
        <v>0</v>
      </c>
      <c r="L136" s="44">
        <f>SUM(L137)</f>
        <v>0</v>
      </c>
      <c r="M136" s="52">
        <f>RASH_IZDACI_IZVORI!M136/RASH_IZDACI_IZVORI_EU!$U$5</f>
        <v>0</v>
      </c>
      <c r="N136" s="52">
        <f>RASH_IZDACI_IZVORI!N136/RASH_IZDACI_IZVORI_EU!$U$5</f>
        <v>5903.510518282566</v>
      </c>
      <c r="O136" s="52">
        <f>RASH_IZDACI_IZVORI!O136/RASH_IZDACI_IZVORI_EU!$U$5</f>
        <v>0</v>
      </c>
      <c r="P136" s="52">
        <f>RASH_IZDACI_IZVORI!P136/RASH_IZDACI_IZVORI_EU!$U$5</f>
        <v>2760.6344150242217</v>
      </c>
      <c r="Q136" s="52">
        <f>RASH_IZDACI_IZVORI!Q136/RASH_IZDACI_IZVORI_EU!$U$5</f>
        <v>199.08421262193906</v>
      </c>
    </row>
    <row r="137" spans="1:17" s="6" customFormat="1" ht="39" customHeight="1">
      <c r="A137" s="208">
        <v>34233</v>
      </c>
      <c r="B137" s="209"/>
      <c r="C137" s="171" t="s">
        <v>157</v>
      </c>
      <c r="D137" s="171"/>
      <c r="E137" s="171"/>
      <c r="F137" s="171"/>
      <c r="G137" s="127">
        <f>RASH_IZDACI_IZVORI!G137/RASH_IZDACI_IZVORI_EU!$U$5</f>
        <v>10793.01878027739</v>
      </c>
      <c r="H137" s="127">
        <f>RASH_IZDACI_IZVORI!H137/RASH_IZDACI_IZVORI_EU!$U$5</f>
        <v>6471.564138297166</v>
      </c>
      <c r="I137" s="118">
        <f>RASH_IZDACI_IZVORI!I137/RASH_IZDACI_IZVORI_EU!$U$5</f>
        <v>5903.510518282566</v>
      </c>
      <c r="J137" s="118">
        <f>RASH_IZDACI_IZVORI!J137/RASH_IZDACI_IZVORI_EU!$U$5</f>
        <v>0</v>
      </c>
      <c r="K137" s="118">
        <f>RASH_IZDACI_IZVORI!K137/RASH_IZDACI_IZVORI_EU!$U$5</f>
        <v>0</v>
      </c>
      <c r="L137" s="43"/>
      <c r="M137" s="118">
        <f>RASH_IZDACI_IZVORI!M137/RASH_IZDACI_IZVORI_EU!$U$5</f>
        <v>0</v>
      </c>
      <c r="N137" s="118">
        <f>RASH_IZDACI_IZVORI!N137/RASH_IZDACI_IZVORI_EU!$U$5</f>
        <v>5903.510518282566</v>
      </c>
      <c r="O137" s="118">
        <f>RASH_IZDACI_IZVORI!O137/RASH_IZDACI_IZVORI_EU!$U$5</f>
        <v>0</v>
      </c>
      <c r="P137" s="118">
        <f>RASH_IZDACI_IZVORI!P137/RASH_IZDACI_IZVORI_EU!$U$5</f>
        <v>2760.6344150242217</v>
      </c>
      <c r="Q137" s="118">
        <f>RASH_IZDACI_IZVORI!Q137/RASH_IZDACI_IZVORI_EU!$U$5</f>
        <v>199.08421262193906</v>
      </c>
    </row>
    <row r="138" spans="1:17" s="4" customFormat="1" ht="12.75">
      <c r="A138" s="175">
        <v>343</v>
      </c>
      <c r="B138" s="175"/>
      <c r="C138" s="175" t="s">
        <v>76</v>
      </c>
      <c r="D138" s="175"/>
      <c r="E138" s="175"/>
      <c r="F138" s="175"/>
      <c r="G138" s="104">
        <f>RASH_IZDACI_IZVORI!G138/RASH_IZDACI_IZVORI_EU!$U$5</f>
        <v>3061.517021700179</v>
      </c>
      <c r="H138" s="104">
        <f>RASH_IZDACI_IZVORI!H138/RASH_IZDACI_IZVORI_EU!$U$5</f>
        <v>4935.961244939943</v>
      </c>
      <c r="I138" s="52">
        <f>RASH_IZDACI_IZVORI!I138/RASH_IZDACI_IZVORI_EU!$U$5</f>
        <v>2720.817572499834</v>
      </c>
      <c r="J138" s="52">
        <f>RASH_IZDACI_IZVORI!J138/RASH_IZDACI_IZVORI_EU!$U$5</f>
        <v>0</v>
      </c>
      <c r="K138" s="52">
        <f>RASH_IZDACI_IZVORI!K138/RASH_IZDACI_IZVORI_EU!$U$5</f>
        <v>0</v>
      </c>
      <c r="L138" s="40">
        <f>SUM(L139+L147+L142+L143)</f>
        <v>0</v>
      </c>
      <c r="M138" s="52">
        <f>RASH_IZDACI_IZVORI!M138/RASH_IZDACI_IZVORI_EU!$U$5</f>
        <v>0</v>
      </c>
      <c r="N138" s="52">
        <f>RASH_IZDACI_IZVORI!N138/RASH_IZDACI_IZVORI_EU!$U$5</f>
        <v>2720.817572499834</v>
      </c>
      <c r="O138" s="52">
        <f>RASH_IZDACI_IZVORI!O138/RASH_IZDACI_IZVORI_EU!$U$5</f>
        <v>0</v>
      </c>
      <c r="P138" s="52">
        <f>RASH_IZDACI_IZVORI!P138/RASH_IZDACI_IZVORI_EU!$U$5</f>
        <v>2986.263189329086</v>
      </c>
      <c r="Q138" s="52">
        <f>RASH_IZDACI_IZVORI!Q138/RASH_IZDACI_IZVORI_EU!$U$5</f>
        <v>2986.263189329086</v>
      </c>
    </row>
    <row r="139" spans="1:17" s="4" customFormat="1" ht="24.75" customHeight="1">
      <c r="A139" s="175">
        <v>3431</v>
      </c>
      <c r="B139" s="175"/>
      <c r="C139" s="202" t="s">
        <v>88</v>
      </c>
      <c r="D139" s="203"/>
      <c r="E139" s="203"/>
      <c r="F139" s="204"/>
      <c r="G139" s="104">
        <f>RASH_IZDACI_IZVORI!G139/RASH_IZDACI_IZVORI_EU!$U$5</f>
        <v>2428.5619483708274</v>
      </c>
      <c r="H139" s="104">
        <f>RASH_IZDACI_IZVORI!H139/RASH_IZDACI_IZVORI_EU!$U$5</f>
        <v>2455.371955670582</v>
      </c>
      <c r="I139" s="52">
        <f>RASH_IZDACI_IZVORI!I139/RASH_IZDACI_IZVORI_EU!$U$5</f>
        <v>2455.371955670582</v>
      </c>
      <c r="J139" s="52">
        <f>RASH_IZDACI_IZVORI!J139/RASH_IZDACI_IZVORI_EU!$U$5</f>
        <v>0</v>
      </c>
      <c r="K139" s="52">
        <f>RASH_IZDACI_IZVORI!K139/RASH_IZDACI_IZVORI_EU!$U$5</f>
        <v>0</v>
      </c>
      <c r="L139" s="50">
        <f>SUM(L140:L141)</f>
        <v>0</v>
      </c>
      <c r="M139" s="52">
        <f>RASH_IZDACI_IZVORI!M139/RASH_IZDACI_IZVORI_EU!$U$5</f>
        <v>0</v>
      </c>
      <c r="N139" s="52">
        <f>RASH_IZDACI_IZVORI!N139/RASH_IZDACI_IZVORI_EU!$U$5</f>
        <v>2455.371955670582</v>
      </c>
      <c r="O139" s="52">
        <f>RASH_IZDACI_IZVORI!O139/RASH_IZDACI_IZVORI_EU!$U$5</f>
        <v>0</v>
      </c>
      <c r="P139" s="52">
        <f>RASH_IZDACI_IZVORI!P139/RASH_IZDACI_IZVORI_EU!$U$5</f>
        <v>2720.817572499834</v>
      </c>
      <c r="Q139" s="52">
        <f>RASH_IZDACI_IZVORI!Q139/RASH_IZDACI_IZVORI_EU!$U$5</f>
        <v>2720.817572499834</v>
      </c>
    </row>
    <row r="140" spans="1:17" s="6" customFormat="1" ht="24.75" customHeight="1">
      <c r="A140" s="208">
        <v>34311</v>
      </c>
      <c r="B140" s="209"/>
      <c r="C140" s="205" t="s">
        <v>158</v>
      </c>
      <c r="D140" s="206"/>
      <c r="E140" s="206"/>
      <c r="F140" s="207"/>
      <c r="G140" s="127">
        <f>RASH_IZDACI_IZVORI!G140/RASH_IZDACI_IZVORI_EU!$U$5</f>
        <v>0</v>
      </c>
      <c r="H140" s="127">
        <f>RASH_IZDACI_IZVORI!H140/RASH_IZDACI_IZVORI_EU!$U$5</f>
        <v>66.36140420731303</v>
      </c>
      <c r="I140" s="118">
        <f>RASH_IZDACI_IZVORI!I140/RASH_IZDACI_IZVORI_EU!$U$5</f>
        <v>66.36140420731303</v>
      </c>
      <c r="J140" s="118">
        <f>RASH_IZDACI_IZVORI!J140/RASH_IZDACI_IZVORI_EU!$U$5</f>
        <v>0</v>
      </c>
      <c r="K140" s="118">
        <f>RASH_IZDACI_IZVORI!K140/RASH_IZDACI_IZVORI_EU!$U$5</f>
        <v>0</v>
      </c>
      <c r="L140" s="43"/>
      <c r="M140" s="118">
        <f>RASH_IZDACI_IZVORI!M140/RASH_IZDACI_IZVORI_EU!$U$5</f>
        <v>0</v>
      </c>
      <c r="N140" s="118">
        <f>RASH_IZDACI_IZVORI!N140/RASH_IZDACI_IZVORI_EU!$U$5</f>
        <v>66.36140420731303</v>
      </c>
      <c r="O140" s="118">
        <f>RASH_IZDACI_IZVORI!O140/RASH_IZDACI_IZVORI_EU!$U$5</f>
        <v>0</v>
      </c>
      <c r="P140" s="118">
        <f>RASH_IZDACI_IZVORI!P140/RASH_IZDACI_IZVORI_EU!$U$5</f>
        <v>66.36140420731303</v>
      </c>
      <c r="Q140" s="118">
        <f>RASH_IZDACI_IZVORI!Q140/RASH_IZDACI_IZVORI_EU!$U$5</f>
        <v>66.36140420731303</v>
      </c>
    </row>
    <row r="141" spans="1:17" s="6" customFormat="1" ht="24.75" customHeight="1">
      <c r="A141" s="208">
        <v>34312</v>
      </c>
      <c r="B141" s="209"/>
      <c r="C141" s="205" t="s">
        <v>159</v>
      </c>
      <c r="D141" s="206"/>
      <c r="E141" s="206"/>
      <c r="F141" s="207"/>
      <c r="G141" s="127">
        <f>RASH_IZDACI_IZVORI!G141/RASH_IZDACI_IZVORI_EU!$U$5</f>
        <v>2428.5619483708274</v>
      </c>
      <c r="H141" s="127">
        <f>RASH_IZDACI_IZVORI!H141/RASH_IZDACI_IZVORI_EU!$U$5</f>
        <v>2389.0105514632687</v>
      </c>
      <c r="I141" s="118">
        <f>RASH_IZDACI_IZVORI!I141/RASH_IZDACI_IZVORI_EU!$U$5</f>
        <v>2389.0105514632687</v>
      </c>
      <c r="J141" s="118">
        <f>RASH_IZDACI_IZVORI!J141/RASH_IZDACI_IZVORI_EU!$U$5</f>
        <v>0</v>
      </c>
      <c r="K141" s="118">
        <f>RASH_IZDACI_IZVORI!K141/RASH_IZDACI_IZVORI_EU!$U$5</f>
        <v>0</v>
      </c>
      <c r="L141" s="43"/>
      <c r="M141" s="118">
        <f>RASH_IZDACI_IZVORI!M141/RASH_IZDACI_IZVORI_EU!$U$5</f>
        <v>0</v>
      </c>
      <c r="N141" s="118">
        <f>RASH_IZDACI_IZVORI!N141/RASH_IZDACI_IZVORI_EU!$U$5</f>
        <v>2389.0105514632687</v>
      </c>
      <c r="O141" s="118">
        <f>RASH_IZDACI_IZVORI!O141/RASH_IZDACI_IZVORI_EU!$U$5</f>
        <v>0</v>
      </c>
      <c r="P141" s="118">
        <f>RASH_IZDACI_IZVORI!P141/RASH_IZDACI_IZVORI_EU!$U$5</f>
        <v>2654.456168292521</v>
      </c>
      <c r="Q141" s="118">
        <f>RASH_IZDACI_IZVORI!Q141/RASH_IZDACI_IZVORI_EU!$U$5</f>
        <v>2654.456168292521</v>
      </c>
    </row>
    <row r="142" spans="1:17" s="4" customFormat="1" ht="24.75" customHeight="1">
      <c r="A142" s="213">
        <v>3432</v>
      </c>
      <c r="B142" s="215"/>
      <c r="C142" s="202" t="s">
        <v>226</v>
      </c>
      <c r="D142" s="203"/>
      <c r="E142" s="203"/>
      <c r="F142" s="204"/>
      <c r="G142" s="104">
        <f>RASH_IZDACI_IZVORI!G142/RASH_IZDACI_IZVORI_EU!$U$5</f>
        <v>10.617824673170084</v>
      </c>
      <c r="H142" s="104">
        <f>RASH_IZDACI_IZVORI!H142/RASH_IZDACI_IZVORI_EU!$U$5</f>
        <v>2215.1436724401087</v>
      </c>
      <c r="I142" s="52">
        <f>RASH_IZDACI_IZVORI!I142/RASH_IZDACI_IZVORI_EU!$U$5</f>
        <v>0</v>
      </c>
      <c r="J142" s="52">
        <f>RASH_IZDACI_IZVORI!J142/RASH_IZDACI_IZVORI_EU!$U$5</f>
        <v>0</v>
      </c>
      <c r="K142" s="52">
        <f>RASH_IZDACI_IZVORI!K142/RASH_IZDACI_IZVORI_EU!$U$5</f>
        <v>0</v>
      </c>
      <c r="L142" s="55"/>
      <c r="M142" s="52">
        <f>RASH_IZDACI_IZVORI!M142/RASH_IZDACI_IZVORI_EU!$U$5</f>
        <v>0</v>
      </c>
      <c r="N142" s="52">
        <f>RASH_IZDACI_IZVORI!N142/RASH_IZDACI_IZVORI_EU!$U$5</f>
        <v>0</v>
      </c>
      <c r="O142" s="52">
        <f>RASH_IZDACI_IZVORI!O142/RASH_IZDACI_IZVORI_EU!$U$5</f>
        <v>0</v>
      </c>
      <c r="P142" s="52">
        <f>RASH_IZDACI_IZVORI!P142/RASH_IZDACI_IZVORI_EU!$U$5</f>
        <v>0</v>
      </c>
      <c r="Q142" s="52">
        <f>RASH_IZDACI_IZVORI!Q142/RASH_IZDACI_IZVORI_EU!$U$5</f>
        <v>0</v>
      </c>
    </row>
    <row r="143" spans="1:17" s="4" customFormat="1" ht="24.75" customHeight="1">
      <c r="A143" s="213">
        <v>3433</v>
      </c>
      <c r="B143" s="215"/>
      <c r="C143" s="202" t="s">
        <v>191</v>
      </c>
      <c r="D143" s="203"/>
      <c r="E143" s="203"/>
      <c r="F143" s="204"/>
      <c r="G143" s="104">
        <f>RASH_IZDACI_IZVORI!G143/RASH_IZDACI_IZVORI_EU!$U$5</f>
        <v>5.70708076182892</v>
      </c>
      <c r="H143" s="104">
        <f>RASH_IZDACI_IZVORI!H143/RASH_IZDACI_IZVORI_EU!$U$5</f>
        <v>209.70203729510916</v>
      </c>
      <c r="I143" s="52">
        <f>RASH_IZDACI_IZVORI!I143/RASH_IZDACI_IZVORI_EU!$U$5</f>
        <v>0</v>
      </c>
      <c r="J143" s="52">
        <f>RASH_IZDACI_IZVORI!J143/RASH_IZDACI_IZVORI_EU!$U$5</f>
        <v>0</v>
      </c>
      <c r="K143" s="52">
        <f>RASH_IZDACI_IZVORI!K143/RASH_IZDACI_IZVORI_EU!$U$5</f>
        <v>0</v>
      </c>
      <c r="L143" s="50">
        <f>SUM(L144)</f>
        <v>0</v>
      </c>
      <c r="M143" s="52">
        <f>RASH_IZDACI_IZVORI!M143/RASH_IZDACI_IZVORI_EU!$U$5</f>
        <v>0</v>
      </c>
      <c r="N143" s="52">
        <f>RASH_IZDACI_IZVORI!N143/RASH_IZDACI_IZVORI_EU!$U$5</f>
        <v>0</v>
      </c>
      <c r="O143" s="52">
        <f>RASH_IZDACI_IZVORI!O143/RASH_IZDACI_IZVORI_EU!$U$5</f>
        <v>0</v>
      </c>
      <c r="P143" s="52">
        <f>RASH_IZDACI_IZVORI!P143/RASH_IZDACI_IZVORI_EU!$U$5</f>
        <v>0</v>
      </c>
      <c r="Q143" s="52">
        <f>RASH_IZDACI_IZVORI!Q143/RASH_IZDACI_IZVORI_EU!$U$5</f>
        <v>0</v>
      </c>
    </row>
    <row r="144" spans="1:17" s="6" customFormat="1" ht="24.75" customHeight="1">
      <c r="A144" s="208">
        <v>34331</v>
      </c>
      <c r="B144" s="209"/>
      <c r="C144" s="205" t="s">
        <v>244</v>
      </c>
      <c r="D144" s="206"/>
      <c r="E144" s="206"/>
      <c r="F144" s="207"/>
      <c r="G144" s="127">
        <f>RASH_IZDACI_IZVORI!G144/RASH_IZDACI_IZVORI_EU!$U$5</f>
        <v>0</v>
      </c>
      <c r="H144" s="127">
        <f>RASH_IZDACI_IZVORI!H144/RASH_IZDACI_IZVORI_EU!$U$5</f>
        <v>773.1103590151968</v>
      </c>
      <c r="I144" s="118">
        <f>RASH_IZDACI_IZVORI!I144/RASH_IZDACI_IZVORI_EU!$U$5</f>
        <v>0</v>
      </c>
      <c r="J144" s="118">
        <f>RASH_IZDACI_IZVORI!J144/RASH_IZDACI_IZVORI_EU!$U$5</f>
        <v>0</v>
      </c>
      <c r="K144" s="118">
        <f>RASH_IZDACI_IZVORI!K144/RASH_IZDACI_IZVORI_EU!$U$5</f>
        <v>0</v>
      </c>
      <c r="L144" s="51"/>
      <c r="M144" s="118">
        <f>RASH_IZDACI_IZVORI!M144/RASH_IZDACI_IZVORI_EU!$U$5</f>
        <v>0</v>
      </c>
      <c r="N144" s="118">
        <f>RASH_IZDACI_IZVORI!N144/RASH_IZDACI_IZVORI_EU!$U$5</f>
        <v>0</v>
      </c>
      <c r="O144" s="118">
        <f>RASH_IZDACI_IZVORI!O144/RASH_IZDACI_IZVORI_EU!$U$5</f>
        <v>0</v>
      </c>
      <c r="P144" s="118">
        <f>RASH_IZDACI_IZVORI!P144/RASH_IZDACI_IZVORI_EU!$U$5</f>
        <v>0</v>
      </c>
      <c r="Q144" s="118">
        <f>RASH_IZDACI_IZVORI!Q144/RASH_IZDACI_IZVORI_EU!$U$5</f>
        <v>0</v>
      </c>
    </row>
    <row r="145" spans="1:17" s="6" customFormat="1" ht="24.75" customHeight="1">
      <c r="A145" s="208">
        <v>34332</v>
      </c>
      <c r="B145" s="209"/>
      <c r="C145" s="205" t="s">
        <v>245</v>
      </c>
      <c r="D145" s="206"/>
      <c r="E145" s="206"/>
      <c r="F145" s="207"/>
      <c r="G145" s="127">
        <f>RASH_IZDACI_IZVORI!G145/RASH_IZDACI_IZVORI_EU!$U$5</f>
        <v>0</v>
      </c>
      <c r="H145" s="127">
        <f>RASH_IZDACI_IZVORI!H145/RASH_IZDACI_IZVORI_EU!$U$5</f>
        <v>0</v>
      </c>
      <c r="I145" s="118">
        <f>RASH_IZDACI_IZVORI!I145/RASH_IZDACI_IZVORI_EU!$U$5</f>
        <v>0</v>
      </c>
      <c r="J145" s="118">
        <f>RASH_IZDACI_IZVORI!J145/RASH_IZDACI_IZVORI_EU!$U$5</f>
        <v>0</v>
      </c>
      <c r="K145" s="118">
        <f>RASH_IZDACI_IZVORI!K145/RASH_IZDACI_IZVORI_EU!$U$5</f>
        <v>0</v>
      </c>
      <c r="L145" s="43">
        <f>RASH_IZDACI_IZVORI!L144/RASH_IZDACI_IZVORI_EU!$U$5</f>
        <v>0</v>
      </c>
      <c r="M145" s="118">
        <f>RASH_IZDACI_IZVORI!M145/RASH_IZDACI_IZVORI_EU!$U$5</f>
        <v>0</v>
      </c>
      <c r="N145" s="118">
        <f>RASH_IZDACI_IZVORI!N145/RASH_IZDACI_IZVORI_EU!$U$5</f>
        <v>0</v>
      </c>
      <c r="O145" s="118">
        <f>RASH_IZDACI_IZVORI!O145/RASH_IZDACI_IZVORI_EU!$U$5</f>
        <v>0</v>
      </c>
      <c r="P145" s="118">
        <f>RASH_IZDACI_IZVORI!P145/RASH_IZDACI_IZVORI_EU!$U$5</f>
        <v>0</v>
      </c>
      <c r="Q145" s="118">
        <f>RASH_IZDACI_IZVORI!Q145/RASH_IZDACI_IZVORI_EU!$U$5</f>
        <v>0</v>
      </c>
    </row>
    <row r="146" spans="1:17" s="6" customFormat="1" ht="24.75" customHeight="1">
      <c r="A146" s="208">
        <v>34339</v>
      </c>
      <c r="B146" s="209"/>
      <c r="C146" s="205" t="s">
        <v>246</v>
      </c>
      <c r="D146" s="206"/>
      <c r="E146" s="206"/>
      <c r="F146" s="207"/>
      <c r="G146" s="127">
        <f>RASH_IZDACI_IZVORI!G146/RASH_IZDACI_IZVORI_EU!$U$5</f>
        <v>4.9107439113411635</v>
      </c>
      <c r="H146" s="127">
        <f>RASH_IZDACI_IZVORI!H146/RASH_IZDACI_IZVORI_EU!$U$5</f>
        <v>1232.3312761298027</v>
      </c>
      <c r="I146" s="118">
        <f>RASH_IZDACI_IZVORI!I146/RASH_IZDACI_IZVORI_EU!$U$5</f>
        <v>0</v>
      </c>
      <c r="J146" s="118">
        <f>RASH_IZDACI_IZVORI!J146/RASH_IZDACI_IZVORI_EU!$U$5</f>
        <v>0</v>
      </c>
      <c r="K146" s="118">
        <f>RASH_IZDACI_IZVORI!K146/RASH_IZDACI_IZVORI_EU!$U$5</f>
        <v>0</v>
      </c>
      <c r="L146" s="43">
        <f>RASH_IZDACI_IZVORI!L145/RASH_IZDACI_IZVORI_EU!$U$5</f>
        <v>0</v>
      </c>
      <c r="M146" s="118">
        <f>RASH_IZDACI_IZVORI!M146/RASH_IZDACI_IZVORI_EU!$U$5</f>
        <v>0</v>
      </c>
      <c r="N146" s="118">
        <f>RASH_IZDACI_IZVORI!N146/RASH_IZDACI_IZVORI_EU!$U$5</f>
        <v>0</v>
      </c>
      <c r="O146" s="118">
        <f>RASH_IZDACI_IZVORI!O146/RASH_IZDACI_IZVORI_EU!$U$5</f>
        <v>0</v>
      </c>
      <c r="P146" s="118">
        <f>RASH_IZDACI_IZVORI!P146/RASH_IZDACI_IZVORI_EU!$U$5</f>
        <v>0</v>
      </c>
      <c r="Q146" s="118">
        <f>RASH_IZDACI_IZVORI!Q146/RASH_IZDACI_IZVORI_EU!$U$5</f>
        <v>0</v>
      </c>
    </row>
    <row r="147" spans="1:17" s="4" customFormat="1" ht="26.25" customHeight="1">
      <c r="A147" s="175">
        <v>3434</v>
      </c>
      <c r="B147" s="175"/>
      <c r="C147" s="202" t="s">
        <v>77</v>
      </c>
      <c r="D147" s="203"/>
      <c r="E147" s="203"/>
      <c r="F147" s="204"/>
      <c r="G147" s="104">
        <f>RASH_IZDACI_IZVORI!G147/RASH_IZDACI_IZVORI_EU!$U$5</f>
        <v>622.3372486561815</v>
      </c>
      <c r="H147" s="104">
        <f>RASH_IZDACI_IZVORI!H147/RASH_IZDACI_IZVORI_EU!$U$5</f>
        <v>265.4456168292521</v>
      </c>
      <c r="I147" s="52">
        <f>RASH_IZDACI_IZVORI!I147/RASH_IZDACI_IZVORI_EU!$U$5</f>
        <v>265.4456168292521</v>
      </c>
      <c r="J147" s="52">
        <f>RASH_IZDACI_IZVORI!J147/RASH_IZDACI_IZVORI_EU!$U$5</f>
        <v>0</v>
      </c>
      <c r="K147" s="52">
        <f>RASH_IZDACI_IZVORI!K147/RASH_IZDACI_IZVORI_EU!$U$5</f>
        <v>0</v>
      </c>
      <c r="L147" s="50">
        <f>SUM(L148)</f>
        <v>0</v>
      </c>
      <c r="M147" s="52">
        <f>RASH_IZDACI_IZVORI!M147/RASH_IZDACI_IZVORI_EU!$U$5</f>
        <v>0</v>
      </c>
      <c r="N147" s="52">
        <f>RASH_IZDACI_IZVORI!N147/RASH_IZDACI_IZVORI_EU!$U$5</f>
        <v>265.4456168292521</v>
      </c>
      <c r="O147" s="52">
        <f>RASH_IZDACI_IZVORI!O147/RASH_IZDACI_IZVORI_EU!$U$5</f>
        <v>0</v>
      </c>
      <c r="P147" s="52">
        <f>RASH_IZDACI_IZVORI!P147/RASH_IZDACI_IZVORI_EU!$U$5</f>
        <v>265.4456168292521</v>
      </c>
      <c r="Q147" s="52">
        <f>RASH_IZDACI_IZVORI!Q147/RASH_IZDACI_IZVORI_EU!$U$5</f>
        <v>265.4456168292521</v>
      </c>
    </row>
    <row r="148" spans="1:17" s="6" customFormat="1" ht="26.25" customHeight="1">
      <c r="A148" s="208">
        <v>34349</v>
      </c>
      <c r="B148" s="209"/>
      <c r="C148" s="205" t="s">
        <v>77</v>
      </c>
      <c r="D148" s="206"/>
      <c r="E148" s="206"/>
      <c r="F148" s="207"/>
      <c r="G148" s="127">
        <f>RASH_IZDACI_IZVORI!G148/RASH_IZDACI_IZVORI_EU!$U$5</f>
        <v>622.3372486561815</v>
      </c>
      <c r="H148" s="127">
        <f>RASH_IZDACI_IZVORI!H148/RASH_IZDACI_IZVORI_EU!$U$5</f>
        <v>265.4456168292521</v>
      </c>
      <c r="I148" s="118">
        <f>RASH_IZDACI_IZVORI!I148/RASH_IZDACI_IZVORI_EU!$U$5</f>
        <v>265.4456168292521</v>
      </c>
      <c r="J148" s="118">
        <f>RASH_IZDACI_IZVORI!J148/RASH_IZDACI_IZVORI_EU!$U$5</f>
        <v>0</v>
      </c>
      <c r="K148" s="118">
        <f>RASH_IZDACI_IZVORI!K148/RASH_IZDACI_IZVORI_EU!$U$5</f>
        <v>0</v>
      </c>
      <c r="L148" s="43"/>
      <c r="M148" s="118">
        <f>RASH_IZDACI_IZVORI!M148/RASH_IZDACI_IZVORI_EU!$U$5</f>
        <v>0</v>
      </c>
      <c r="N148" s="118">
        <f>RASH_IZDACI_IZVORI!N148/RASH_IZDACI_IZVORI_EU!$U$5</f>
        <v>265.4456168292521</v>
      </c>
      <c r="O148" s="118">
        <f>RASH_IZDACI_IZVORI!O148/RASH_IZDACI_IZVORI_EU!$U$5</f>
        <v>0</v>
      </c>
      <c r="P148" s="118">
        <f>RASH_IZDACI_IZVORI!P148/RASH_IZDACI_IZVORI_EU!$U$5</f>
        <v>265.4456168292521</v>
      </c>
      <c r="Q148" s="118">
        <f>RASH_IZDACI_IZVORI!Q148/RASH_IZDACI_IZVORI_EU!$U$5</f>
        <v>265.4456168292521</v>
      </c>
    </row>
    <row r="149" spans="1:17" s="4" customFormat="1" ht="26.25" customHeight="1">
      <c r="A149" s="213">
        <v>36</v>
      </c>
      <c r="B149" s="215"/>
      <c r="C149" s="202" t="s">
        <v>223</v>
      </c>
      <c r="D149" s="203"/>
      <c r="E149" s="203"/>
      <c r="F149" s="204"/>
      <c r="G149" s="104">
        <f>RASH_IZDACI_IZVORI!G149/RASH_IZDACI_IZVORI_EU!$U$5</f>
        <v>17997.478266640122</v>
      </c>
      <c r="H149" s="104">
        <f>RASH_IZDACI_IZVORI!H149/RASH_IZDACI_IZVORI_EU!$U$5</f>
        <v>2415.555113146194</v>
      </c>
      <c r="I149" s="52">
        <f>RASH_IZDACI_IZVORI!I149/RASH_IZDACI_IZVORI_EU!$U$5</f>
        <v>0</v>
      </c>
      <c r="J149" s="52">
        <f>RASH_IZDACI_IZVORI!J149/RASH_IZDACI_IZVORI_EU!$U$5</f>
        <v>0</v>
      </c>
      <c r="K149" s="52">
        <f>RASH_IZDACI_IZVORI!K149/RASH_IZDACI_IZVORI_EU!$U$5</f>
        <v>0</v>
      </c>
      <c r="L149" s="50">
        <f>SUM(L150)</f>
        <v>0</v>
      </c>
      <c r="M149" s="52">
        <f>RASH_IZDACI_IZVORI!M149/RASH_IZDACI_IZVORI_EU!$U$5</f>
        <v>0</v>
      </c>
      <c r="N149" s="52">
        <f>RASH_IZDACI_IZVORI!N149/RASH_IZDACI_IZVORI_EU!$U$5</f>
        <v>0</v>
      </c>
      <c r="O149" s="52">
        <f>RASH_IZDACI_IZVORI!O149/RASH_IZDACI_IZVORI_EU!$U$5</f>
        <v>0</v>
      </c>
      <c r="P149" s="52">
        <f>RASH_IZDACI_IZVORI!P149/RASH_IZDACI_IZVORI_EU!$U$5</f>
        <v>0</v>
      </c>
      <c r="Q149" s="52">
        <f>RASH_IZDACI_IZVORI!Q149/RASH_IZDACI_IZVORI_EU!$U$5</f>
        <v>0</v>
      </c>
    </row>
    <row r="150" spans="1:17" s="4" customFormat="1" ht="26.25" customHeight="1">
      <c r="A150" s="213">
        <v>369</v>
      </c>
      <c r="B150" s="215"/>
      <c r="C150" s="202" t="s">
        <v>227</v>
      </c>
      <c r="D150" s="203"/>
      <c r="E150" s="203"/>
      <c r="F150" s="204"/>
      <c r="G150" s="104">
        <f>RASH_IZDACI_IZVORI!G150/RASH_IZDACI_IZVORI_EU!$U$5</f>
        <v>17997.478266640122</v>
      </c>
      <c r="H150" s="104">
        <f>RASH_IZDACI_IZVORI!H150/RASH_IZDACI_IZVORI_EU!$U$5</f>
        <v>2415.555113146194</v>
      </c>
      <c r="I150" s="52">
        <f>RASH_IZDACI_IZVORI!I150/RASH_IZDACI_IZVORI_EU!$U$5</f>
        <v>0</v>
      </c>
      <c r="J150" s="52">
        <f>RASH_IZDACI_IZVORI!J150/RASH_IZDACI_IZVORI_EU!$U$5</f>
        <v>0</v>
      </c>
      <c r="K150" s="52">
        <f>RASH_IZDACI_IZVORI!K150/RASH_IZDACI_IZVORI_EU!$U$5</f>
        <v>0</v>
      </c>
      <c r="L150" s="50">
        <f>SUM(L151)</f>
        <v>0</v>
      </c>
      <c r="M150" s="52">
        <f>RASH_IZDACI_IZVORI!M150/RASH_IZDACI_IZVORI_EU!$U$5</f>
        <v>0</v>
      </c>
      <c r="N150" s="52">
        <f>RASH_IZDACI_IZVORI!N150/RASH_IZDACI_IZVORI_EU!$U$5</f>
        <v>0</v>
      </c>
      <c r="O150" s="52">
        <f>RASH_IZDACI_IZVORI!O150/RASH_IZDACI_IZVORI_EU!$U$5</f>
        <v>0</v>
      </c>
      <c r="P150" s="52">
        <f>RASH_IZDACI_IZVORI!P150/RASH_IZDACI_IZVORI_EU!$U$5</f>
        <v>0</v>
      </c>
      <c r="Q150" s="52">
        <f>RASH_IZDACI_IZVORI!Q150/RASH_IZDACI_IZVORI_EU!$U$5</f>
        <v>0</v>
      </c>
    </row>
    <row r="151" spans="1:17" s="4" customFormat="1" ht="35.25" customHeight="1">
      <c r="A151" s="213">
        <v>3691</v>
      </c>
      <c r="B151" s="215"/>
      <c r="C151" s="202" t="s">
        <v>224</v>
      </c>
      <c r="D151" s="203"/>
      <c r="E151" s="203"/>
      <c r="F151" s="204"/>
      <c r="G151" s="104">
        <f>RASH_IZDACI_IZVORI!G151/RASH_IZDACI_IZVORI_EU!$U$5</f>
        <v>17997.478266640122</v>
      </c>
      <c r="H151" s="104">
        <f>RASH_IZDACI_IZVORI!H151/RASH_IZDACI_IZVORI_EU!$U$5</f>
        <v>2415.555113146194</v>
      </c>
      <c r="I151" s="52">
        <f>RASH_IZDACI_IZVORI!I151/RASH_IZDACI_IZVORI_EU!$U$5</f>
        <v>0</v>
      </c>
      <c r="J151" s="52">
        <f>RASH_IZDACI_IZVORI!J151/RASH_IZDACI_IZVORI_EU!$U$5</f>
        <v>0</v>
      </c>
      <c r="K151" s="52">
        <f>RASH_IZDACI_IZVORI!K151/RASH_IZDACI_IZVORI_EU!$U$5</f>
        <v>0</v>
      </c>
      <c r="L151" s="50">
        <f>SUM(L152)</f>
        <v>0</v>
      </c>
      <c r="M151" s="52">
        <f>RASH_IZDACI_IZVORI!M151/RASH_IZDACI_IZVORI_EU!$U$5</f>
        <v>0</v>
      </c>
      <c r="N151" s="52">
        <f>RASH_IZDACI_IZVORI!N151/RASH_IZDACI_IZVORI_EU!$U$5</f>
        <v>0</v>
      </c>
      <c r="O151" s="52">
        <f>RASH_IZDACI_IZVORI!O151/RASH_IZDACI_IZVORI_EU!$U$5</f>
        <v>0</v>
      </c>
      <c r="P151" s="52">
        <f>RASH_IZDACI_IZVORI!P151/RASH_IZDACI_IZVORI_EU!$U$5</f>
        <v>0</v>
      </c>
      <c r="Q151" s="52">
        <f>RASH_IZDACI_IZVORI!Q151/RASH_IZDACI_IZVORI_EU!$U$5</f>
        <v>0</v>
      </c>
    </row>
    <row r="152" spans="1:17" s="6" customFormat="1" ht="30" customHeight="1">
      <c r="A152" s="208">
        <v>36911</v>
      </c>
      <c r="B152" s="209"/>
      <c r="C152" s="205" t="s">
        <v>224</v>
      </c>
      <c r="D152" s="206"/>
      <c r="E152" s="206"/>
      <c r="F152" s="207"/>
      <c r="G152" s="127">
        <f>RASH_IZDACI_IZVORI!G152/RASH_IZDACI_IZVORI_EU!$U$5</f>
        <v>17997.478266640122</v>
      </c>
      <c r="H152" s="127">
        <f>RASH_IZDACI_IZVORI!H152/RASH_IZDACI_IZVORI_EU!$U$5</f>
        <v>2415.555113146194</v>
      </c>
      <c r="I152" s="118">
        <f>RASH_IZDACI_IZVORI!I152/RASH_IZDACI_IZVORI_EU!$U$5</f>
        <v>0</v>
      </c>
      <c r="J152" s="118">
        <f>RASH_IZDACI_IZVORI!J152/RASH_IZDACI_IZVORI_EU!$U$5</f>
        <v>0</v>
      </c>
      <c r="K152" s="118">
        <f>RASH_IZDACI_IZVORI!K152/RASH_IZDACI_IZVORI_EU!$U$5</f>
        <v>0</v>
      </c>
      <c r="L152" s="43"/>
      <c r="M152" s="118">
        <f>RASH_IZDACI_IZVORI!M152/RASH_IZDACI_IZVORI_EU!$U$5</f>
        <v>0</v>
      </c>
      <c r="N152" s="118">
        <f>RASH_IZDACI_IZVORI!N152/RASH_IZDACI_IZVORI_EU!$U$5</f>
        <v>0</v>
      </c>
      <c r="O152" s="118">
        <f>RASH_IZDACI_IZVORI!O152/RASH_IZDACI_IZVORI_EU!$U$5</f>
        <v>0</v>
      </c>
      <c r="P152" s="118">
        <f>RASH_IZDACI_IZVORI!P152/RASH_IZDACI_IZVORI_EU!$U$5</f>
        <v>0</v>
      </c>
      <c r="Q152" s="118">
        <f>RASH_IZDACI_IZVORI!Q152/RASH_IZDACI_IZVORI_EU!$U$5</f>
        <v>0</v>
      </c>
    </row>
    <row r="153" spans="1:17" s="4" customFormat="1" ht="24.75" customHeight="1">
      <c r="A153" s="222">
        <v>4</v>
      </c>
      <c r="B153" s="223"/>
      <c r="C153" s="240" t="s">
        <v>78</v>
      </c>
      <c r="D153" s="241"/>
      <c r="E153" s="241"/>
      <c r="F153" s="242"/>
      <c r="G153" s="124">
        <f>RASH_IZDACI_IZVORI!G153/RASH_IZDACI_IZVORI_EU!$U$5</f>
        <v>258210.76381976242</v>
      </c>
      <c r="H153" s="124">
        <f>RASH_IZDACI_IZVORI!H153/RASH_IZDACI_IZVORI_EU!$U$5</f>
        <v>81925.14433605415</v>
      </c>
      <c r="I153" s="122">
        <f>RASH_IZDACI_IZVORI!I153/RASH_IZDACI_IZVORI_EU!$U$5</f>
        <v>51085.00895878956</v>
      </c>
      <c r="J153" s="122">
        <f>RASH_IZDACI_IZVORI!J153/RASH_IZDACI_IZVORI_EU!$U$5</f>
        <v>0</v>
      </c>
      <c r="K153" s="122">
        <f>RASH_IZDACI_IZVORI!K153/RASH_IZDACI_IZVORI_EU!$U$5</f>
        <v>39816.842524387816</v>
      </c>
      <c r="L153" s="123">
        <f>SUM(L154)</f>
        <v>0</v>
      </c>
      <c r="M153" s="122">
        <f>RASH_IZDACI_IZVORI!M153/RASH_IZDACI_IZVORI_EU!$U$5</f>
        <v>0</v>
      </c>
      <c r="N153" s="122">
        <f>RASH_IZDACI_IZVORI!N153/RASH_IZDACI_IZVORI_EU!$U$5</f>
        <v>8613.71026610923</v>
      </c>
      <c r="O153" s="122">
        <f>RASH_IZDACI_IZVORI!O153/RASH_IZDACI_IZVORI_EU!$U$5</f>
        <v>2654.456168292521</v>
      </c>
      <c r="P153" s="122">
        <f>RASH_IZDACI_IZVORI!P153/RASH_IZDACI_IZVORI_EU!$U$5</f>
        <v>76315.61483840998</v>
      </c>
      <c r="Q153" s="122">
        <f>RASH_IZDACI_IZVORI!Q153/RASH_IZDACI_IZVORI_EU!$U$5</f>
        <v>79766.40785719025</v>
      </c>
    </row>
    <row r="154" spans="1:17" s="4" customFormat="1" ht="26.25" customHeight="1">
      <c r="A154" s="213">
        <v>42</v>
      </c>
      <c r="B154" s="215"/>
      <c r="C154" s="202" t="s">
        <v>79</v>
      </c>
      <c r="D154" s="203"/>
      <c r="E154" s="203"/>
      <c r="F154" s="204"/>
      <c r="G154" s="104">
        <f>RASH_IZDACI_IZVORI!G154/RASH_IZDACI_IZVORI_EU!$U$5</f>
        <v>258210.76381976242</v>
      </c>
      <c r="H154" s="104">
        <f>RASH_IZDACI_IZVORI!H154/RASH_IZDACI_IZVORI_EU!$U$5</f>
        <v>81925.14433605415</v>
      </c>
      <c r="I154" s="52">
        <f>RASH_IZDACI_IZVORI!I154/RASH_IZDACI_IZVORI_EU!$U$5</f>
        <v>51085.00895878956</v>
      </c>
      <c r="J154" s="52">
        <f>RASH_IZDACI_IZVORI!J154/RASH_IZDACI_IZVORI_EU!$U$5</f>
        <v>0</v>
      </c>
      <c r="K154" s="52">
        <f>RASH_IZDACI_IZVORI!K154/RASH_IZDACI_IZVORI_EU!$U$5</f>
        <v>39816.842524387816</v>
      </c>
      <c r="L154" s="44">
        <f>SUM(L155+L168)</f>
        <v>0</v>
      </c>
      <c r="M154" s="52">
        <f>RASH_IZDACI_IZVORI!M154/RASH_IZDACI_IZVORI_EU!$U$5</f>
        <v>0</v>
      </c>
      <c r="N154" s="52">
        <f>RASH_IZDACI_IZVORI!N154/RASH_IZDACI_IZVORI_EU!$U$5</f>
        <v>8613.71026610923</v>
      </c>
      <c r="O154" s="52">
        <f>RASH_IZDACI_IZVORI!O154/RASH_IZDACI_IZVORI_EU!$U$5</f>
        <v>2654.456168292521</v>
      </c>
      <c r="P154" s="52">
        <f>RASH_IZDACI_IZVORI!P154/RASH_IZDACI_IZVORI_EU!$U$5</f>
        <v>76315.61483840998</v>
      </c>
      <c r="Q154" s="52">
        <f>RASH_IZDACI_IZVORI!Q154/RASH_IZDACI_IZVORI_EU!$U$5</f>
        <v>79766.40785719025</v>
      </c>
    </row>
    <row r="155" spans="1:17" s="9" customFormat="1" ht="12.75" customHeight="1">
      <c r="A155" s="243">
        <v>422</v>
      </c>
      <c r="B155" s="244"/>
      <c r="C155" s="243" t="s">
        <v>80</v>
      </c>
      <c r="D155" s="245"/>
      <c r="E155" s="245"/>
      <c r="F155" s="244"/>
      <c r="G155" s="104">
        <f>RASH_IZDACI_IZVORI!G155/RASH_IZDACI_IZVORI_EU!$U$5</f>
        <v>258210.76381976242</v>
      </c>
      <c r="H155" s="104">
        <f>RASH_IZDACI_IZVORI!H155/RASH_IZDACI_IZVORI_EU!$U$5</f>
        <v>41877.364125024884</v>
      </c>
      <c r="I155" s="52">
        <f>RASH_IZDACI_IZVORI!I155/RASH_IZDACI_IZVORI_EU!$U$5</f>
        <v>11268.166434401752</v>
      </c>
      <c r="J155" s="52">
        <f>RASH_IZDACI_IZVORI!J155/RASH_IZDACI_IZVORI_EU!$U$5</f>
        <v>0</v>
      </c>
      <c r="K155" s="52">
        <f>RASH_IZDACI_IZVORI!K155/RASH_IZDACI_IZVORI_EU!$U$5</f>
        <v>0</v>
      </c>
      <c r="L155" s="41">
        <f>SUM(L156+L161+L159)</f>
        <v>0</v>
      </c>
      <c r="M155" s="52">
        <f>RASH_IZDACI_IZVORI!M155/RASH_IZDACI_IZVORI_EU!$U$5</f>
        <v>0</v>
      </c>
      <c r="N155" s="52">
        <f>RASH_IZDACI_IZVORI!N155/RASH_IZDACI_IZVORI_EU!$U$5</f>
        <v>8613.71026610923</v>
      </c>
      <c r="O155" s="52">
        <f>RASH_IZDACI_IZVORI!O155/RASH_IZDACI_IZVORI_EU!$U$5</f>
        <v>2654.456168292521</v>
      </c>
      <c r="P155" s="52">
        <f>RASH_IZDACI_IZVORI!P155/RASH_IZDACI_IZVORI_EU!$U$5</f>
        <v>36498.772314022164</v>
      </c>
      <c r="Q155" s="52">
        <f>RASH_IZDACI_IZVORI!Q155/RASH_IZDACI_IZVORI_EU!$U$5</f>
        <v>39949.56533280244</v>
      </c>
    </row>
    <row r="156" spans="1:17" s="4" customFormat="1" ht="12.75">
      <c r="A156" s="175">
        <v>4221</v>
      </c>
      <c r="B156" s="175"/>
      <c r="C156" s="175" t="s">
        <v>81</v>
      </c>
      <c r="D156" s="175"/>
      <c r="E156" s="175"/>
      <c r="F156" s="175"/>
      <c r="G156" s="104">
        <f>RASH_IZDACI_IZVORI!G156/RASH_IZDACI_IZVORI_EU!$U$5</f>
        <v>7616.165638064901</v>
      </c>
      <c r="H156" s="104">
        <f>RASH_IZDACI_IZVORI!H156/RASH_IZDACI_IZVORI_EU!$U$5</f>
        <v>4954.807883734819</v>
      </c>
      <c r="I156" s="52">
        <f>RASH_IZDACI_IZVORI!I156/RASH_IZDACI_IZVORI_EU!$U$5</f>
        <v>1712.124228548676</v>
      </c>
      <c r="J156" s="52">
        <f>RASH_IZDACI_IZVORI!J156/RASH_IZDACI_IZVORI_EU!$U$5</f>
        <v>0</v>
      </c>
      <c r="K156" s="52">
        <f>RASH_IZDACI_IZVORI!K156/RASH_IZDACI_IZVORI_EU!$U$5</f>
        <v>0</v>
      </c>
      <c r="L156" s="40">
        <f>SUM(L157:L157)</f>
        <v>0</v>
      </c>
      <c r="M156" s="52">
        <f>RASH_IZDACI_IZVORI!M156/RASH_IZDACI_IZVORI_EU!$U$5</f>
        <v>0</v>
      </c>
      <c r="N156" s="52">
        <f>RASH_IZDACI_IZVORI!N156/RASH_IZDACI_IZVORI_EU!$U$5</f>
        <v>1712.124228548676</v>
      </c>
      <c r="O156" s="52">
        <f>RASH_IZDACI_IZVORI!O156/RASH_IZDACI_IZVORI_EU!$U$5</f>
        <v>0</v>
      </c>
      <c r="P156" s="52">
        <f>RASH_IZDACI_IZVORI!P156/RASH_IZDACI_IZVORI_EU!$U$5</f>
        <v>3318.0702103656513</v>
      </c>
      <c r="Q156" s="52">
        <f>RASH_IZDACI_IZVORI!Q156/RASH_IZDACI_IZVORI_EU!$U$5</f>
        <v>3981.684252438781</v>
      </c>
    </row>
    <row r="157" spans="1:17" s="6" customFormat="1" ht="12.75">
      <c r="A157" s="208">
        <v>42211</v>
      </c>
      <c r="B157" s="209"/>
      <c r="C157" s="208" t="s">
        <v>160</v>
      </c>
      <c r="D157" s="216"/>
      <c r="E157" s="216"/>
      <c r="F157" s="209"/>
      <c r="G157" s="127">
        <f>RASH_IZDACI_IZVORI!G157/RASH_IZDACI_IZVORI_EU!$U$5</f>
        <v>6770.5886256553185</v>
      </c>
      <c r="H157" s="127">
        <f>RASH_IZDACI_IZVORI!H157/RASH_IZDACI_IZVORI_EU!$U$5</f>
        <v>4591.412834295574</v>
      </c>
      <c r="I157" s="118">
        <f>RASH_IZDACI_IZVORI!I157/RASH_IZDACI_IZVORI_EU!$U$5</f>
        <v>1712.124228548676</v>
      </c>
      <c r="J157" s="118">
        <f>RASH_IZDACI_IZVORI!J157/RASH_IZDACI_IZVORI_EU!$U$5</f>
        <v>0</v>
      </c>
      <c r="K157" s="118">
        <f>RASH_IZDACI_IZVORI!K157/RASH_IZDACI_IZVORI_EU!$U$5</f>
        <v>0</v>
      </c>
      <c r="L157" s="43"/>
      <c r="M157" s="118">
        <f>RASH_IZDACI_IZVORI!M157/RASH_IZDACI_IZVORI_EU!$U$5</f>
        <v>0</v>
      </c>
      <c r="N157" s="118">
        <f>RASH_IZDACI_IZVORI!N157/RASH_IZDACI_IZVORI_EU!$U$5</f>
        <v>1712.124228548676</v>
      </c>
      <c r="O157" s="118">
        <f>RASH_IZDACI_IZVORI!O157/RASH_IZDACI_IZVORI_EU!$U$5</f>
        <v>0</v>
      </c>
      <c r="P157" s="118">
        <f>RASH_IZDACI_IZVORI!P157/RASH_IZDACI_IZVORI_EU!$U$5</f>
        <v>3318.0702103656513</v>
      </c>
      <c r="Q157" s="118">
        <f>RASH_IZDACI_IZVORI!Q157/RASH_IZDACI_IZVORI_EU!$U$5</f>
        <v>3981.684252438781</v>
      </c>
    </row>
    <row r="158" spans="1:17" s="6" customFormat="1" ht="12.75">
      <c r="A158" s="208">
        <v>42212</v>
      </c>
      <c r="B158" s="209"/>
      <c r="C158" s="208" t="s">
        <v>205</v>
      </c>
      <c r="D158" s="216"/>
      <c r="E158" s="216"/>
      <c r="F158" s="209"/>
      <c r="G158" s="127">
        <f>RASH_IZDACI_IZVORI!G158/RASH_IZDACI_IZVORI_EU!$U$5</f>
        <v>845.5770124095825</v>
      </c>
      <c r="H158" s="127">
        <f>RASH_IZDACI_IZVORI!H158/RASH_IZDACI_IZVORI_EU!$U$5</f>
        <v>363.3950494392461</v>
      </c>
      <c r="I158" s="118">
        <f>RASH_IZDACI_IZVORI!I158/RASH_IZDACI_IZVORI_EU!$U$5</f>
        <v>0</v>
      </c>
      <c r="J158" s="118">
        <f>RASH_IZDACI_IZVORI!J158/RASH_IZDACI_IZVORI_EU!$U$5</f>
        <v>0</v>
      </c>
      <c r="K158" s="118">
        <f>RASH_IZDACI_IZVORI!K158/RASH_IZDACI_IZVORI_EU!$U$5</f>
        <v>0</v>
      </c>
      <c r="L158" s="51"/>
      <c r="M158" s="118">
        <f>RASH_IZDACI_IZVORI!M158/RASH_IZDACI_IZVORI_EU!$U$5</f>
        <v>0</v>
      </c>
      <c r="N158" s="118">
        <f>RASH_IZDACI_IZVORI!N158/RASH_IZDACI_IZVORI_EU!$U$5</f>
        <v>0</v>
      </c>
      <c r="O158" s="118">
        <f>RASH_IZDACI_IZVORI!O158/RASH_IZDACI_IZVORI_EU!$U$5</f>
        <v>0</v>
      </c>
      <c r="P158" s="118">
        <f>RASH_IZDACI_IZVORI!P158/RASH_IZDACI_IZVORI_EU!$U$5</f>
        <v>0</v>
      </c>
      <c r="Q158" s="118">
        <f>RASH_IZDACI_IZVORI!Q158/RASH_IZDACI_IZVORI_EU!$U$5</f>
        <v>0</v>
      </c>
    </row>
    <row r="159" spans="1:17" s="4" customFormat="1" ht="12.75">
      <c r="A159" s="213">
        <v>4223</v>
      </c>
      <c r="B159" s="215"/>
      <c r="C159" s="213" t="s">
        <v>214</v>
      </c>
      <c r="D159" s="214"/>
      <c r="E159" s="214"/>
      <c r="F159" s="215"/>
      <c r="G159" s="104">
        <f>RASH_IZDACI_IZVORI!G159/RASH_IZDACI_IZVORI_EU!$U$5</f>
        <v>2974.7163049970136</v>
      </c>
      <c r="H159" s="104">
        <f>RASH_IZDACI_IZVORI!H159/RASH_IZDACI_IZVORI_EU!$U$5</f>
        <v>789.0370960249519</v>
      </c>
      <c r="I159" s="52">
        <f>RASH_IZDACI_IZVORI!I159/RASH_IZDACI_IZVORI_EU!$U$5</f>
        <v>663.6140420731302</v>
      </c>
      <c r="J159" s="52">
        <f>RASH_IZDACI_IZVORI!J159/RASH_IZDACI_IZVORI_EU!$U$5</f>
        <v>0</v>
      </c>
      <c r="K159" s="52">
        <f>RASH_IZDACI_IZVORI!K159/RASH_IZDACI_IZVORI_EU!$U$5</f>
        <v>0</v>
      </c>
      <c r="L159" s="55">
        <f>SUM(L160)</f>
        <v>0</v>
      </c>
      <c r="M159" s="52">
        <f>RASH_IZDACI_IZVORI!M159/RASH_IZDACI_IZVORI_EU!$U$5</f>
        <v>0</v>
      </c>
      <c r="N159" s="52">
        <f>RASH_IZDACI_IZVORI!N159/RASH_IZDACI_IZVORI_EU!$U$5</f>
        <v>663.6140420731302</v>
      </c>
      <c r="O159" s="52">
        <f>RASH_IZDACI_IZVORI!O159/RASH_IZDACI_IZVORI_EU!$U$5</f>
        <v>0</v>
      </c>
      <c r="P159" s="52">
        <f>RASH_IZDACI_IZVORI!P159/RASH_IZDACI_IZVORI_EU!$U$5</f>
        <v>0</v>
      </c>
      <c r="Q159" s="52">
        <f>RASH_IZDACI_IZVORI!Q159/RASH_IZDACI_IZVORI_EU!$U$5</f>
        <v>0</v>
      </c>
    </row>
    <row r="160" spans="1:17" s="6" customFormat="1" ht="30.75" customHeight="1">
      <c r="A160" s="208">
        <v>42231</v>
      </c>
      <c r="B160" s="209"/>
      <c r="C160" s="205" t="s">
        <v>215</v>
      </c>
      <c r="D160" s="206"/>
      <c r="E160" s="206"/>
      <c r="F160" s="207"/>
      <c r="G160" s="127">
        <f>RASH_IZDACI_IZVORI!G160/RASH_IZDACI_IZVORI_EU!$U$5</f>
        <v>2974.7163049970136</v>
      </c>
      <c r="H160" s="127">
        <f>RASH_IZDACI_IZVORI!H160/RASH_IZDACI_IZVORI_EU!$U$5</f>
        <v>789.0370960249519</v>
      </c>
      <c r="I160" s="118">
        <f>RASH_IZDACI_IZVORI!I160/RASH_IZDACI_IZVORI_EU!$U$5</f>
        <v>663.6140420731302</v>
      </c>
      <c r="J160" s="118">
        <f>RASH_IZDACI_IZVORI!J160/RASH_IZDACI_IZVORI_EU!$U$5</f>
        <v>0</v>
      </c>
      <c r="K160" s="118">
        <f>RASH_IZDACI_IZVORI!K160/RASH_IZDACI_IZVORI_EU!$U$5</f>
        <v>0</v>
      </c>
      <c r="L160" s="51"/>
      <c r="M160" s="118">
        <f>RASH_IZDACI_IZVORI!M160/RASH_IZDACI_IZVORI_EU!$U$5</f>
        <v>0</v>
      </c>
      <c r="N160" s="118">
        <f>RASH_IZDACI_IZVORI!N160/RASH_IZDACI_IZVORI_EU!$U$5</f>
        <v>663.6140420731302</v>
      </c>
      <c r="O160" s="118">
        <f>RASH_IZDACI_IZVORI!O160/RASH_IZDACI_IZVORI_EU!$U$5</f>
        <v>0</v>
      </c>
      <c r="P160" s="118">
        <f>RASH_IZDACI_IZVORI!P160/RASH_IZDACI_IZVORI_EU!$U$5</f>
        <v>0</v>
      </c>
      <c r="Q160" s="118">
        <f>RASH_IZDACI_IZVORI!Q160/RASH_IZDACI_IZVORI_EU!$U$5</f>
        <v>0</v>
      </c>
    </row>
    <row r="161" spans="1:17" s="4" customFormat="1" ht="26.25" customHeight="1">
      <c r="A161" s="175">
        <v>4224</v>
      </c>
      <c r="B161" s="175"/>
      <c r="C161" s="202" t="s">
        <v>82</v>
      </c>
      <c r="D161" s="203"/>
      <c r="E161" s="203"/>
      <c r="F161" s="204"/>
      <c r="G161" s="104">
        <f>RASH_IZDACI_IZVORI!G161/RASH_IZDACI_IZVORI_EU!$U$5</f>
        <v>244676.22270887252</v>
      </c>
      <c r="H161" s="104">
        <f>RASH_IZDACI_IZVORI!H161/RASH_IZDACI_IZVORI_EU!$U$5</f>
        <v>33977.03895414427</v>
      </c>
      <c r="I161" s="52">
        <f>RASH_IZDACI_IZVORI!I161/RASH_IZDACI_IZVORI_EU!$U$5</f>
        <v>6636.140420731303</v>
      </c>
      <c r="J161" s="52">
        <f>RASH_IZDACI_IZVORI!J161/RASH_IZDACI_IZVORI_EU!$U$5</f>
        <v>0</v>
      </c>
      <c r="K161" s="52">
        <f>RASH_IZDACI_IZVORI!K161/RASH_IZDACI_IZVORI_EU!$U$5</f>
        <v>0</v>
      </c>
      <c r="L161" s="50">
        <f>SUM(L163)</f>
        <v>0</v>
      </c>
      <c r="M161" s="52">
        <f>RASH_IZDACI_IZVORI!M161/RASH_IZDACI_IZVORI_EU!$U$5</f>
        <v>0</v>
      </c>
      <c r="N161" s="52">
        <f>RASH_IZDACI_IZVORI!N161/RASH_IZDACI_IZVORI_EU!$U$5</f>
        <v>3981.684252438781</v>
      </c>
      <c r="O161" s="52">
        <f>RASH_IZDACI_IZVORI!O161/RASH_IZDACI_IZVORI_EU!$U$5</f>
        <v>2654.456168292521</v>
      </c>
      <c r="P161" s="52">
        <f>RASH_IZDACI_IZVORI!P161/RASH_IZDACI_IZVORI_EU!$U$5</f>
        <v>33180.70210365651</v>
      </c>
      <c r="Q161" s="52">
        <f>RASH_IZDACI_IZVORI!Q161/RASH_IZDACI_IZVORI_EU!$U$5</f>
        <v>35967.88108036366</v>
      </c>
    </row>
    <row r="162" spans="1:17" s="6" customFormat="1" ht="13.5" customHeight="1">
      <c r="A162" s="208">
        <v>42241</v>
      </c>
      <c r="B162" s="209"/>
      <c r="C162" s="205" t="s">
        <v>185</v>
      </c>
      <c r="D162" s="206"/>
      <c r="E162" s="206"/>
      <c r="F162" s="207"/>
      <c r="G162" s="127">
        <f>RASH_IZDACI_IZVORI!G162/RASH_IZDACI_IZVORI_EU!$U$5</f>
        <v>0</v>
      </c>
      <c r="H162" s="127">
        <f>RASH_IZDACI_IZVORI!H162/RASH_IZDACI_IZVORI_EU!$U$5</f>
        <v>0</v>
      </c>
      <c r="I162" s="118">
        <f>RASH_IZDACI_IZVORI!I162/RASH_IZDACI_IZVORI_EU!$U$5</f>
        <v>0</v>
      </c>
      <c r="J162" s="118">
        <f>RASH_IZDACI_IZVORI!J162/RASH_IZDACI_IZVORI_EU!$U$5</f>
        <v>0</v>
      </c>
      <c r="K162" s="118">
        <f>RASH_IZDACI_IZVORI!K162/RASH_IZDACI_IZVORI_EU!$U$5</f>
        <v>0</v>
      </c>
      <c r="L162" s="45"/>
      <c r="M162" s="118">
        <f>RASH_IZDACI_IZVORI!M162/RASH_IZDACI_IZVORI_EU!$U$5</f>
        <v>0</v>
      </c>
      <c r="N162" s="118">
        <f>RASH_IZDACI_IZVORI!N162/RASH_IZDACI_IZVORI_EU!$U$5</f>
        <v>0</v>
      </c>
      <c r="O162" s="118">
        <f>RASH_IZDACI_IZVORI!O162/RASH_IZDACI_IZVORI_EU!$U$5</f>
        <v>0</v>
      </c>
      <c r="P162" s="118">
        <f>RASH_IZDACI_IZVORI!P162/RASH_IZDACI_IZVORI_EU!$U$5</f>
        <v>0</v>
      </c>
      <c r="Q162" s="118">
        <f>RASH_IZDACI_IZVORI!Q162/RASH_IZDACI_IZVORI_EU!$U$5</f>
        <v>0</v>
      </c>
    </row>
    <row r="163" spans="1:17" s="6" customFormat="1" ht="12.75">
      <c r="A163" s="208">
        <v>42242</v>
      </c>
      <c r="B163" s="209"/>
      <c r="C163" s="208" t="s">
        <v>161</v>
      </c>
      <c r="D163" s="216"/>
      <c r="E163" s="216"/>
      <c r="F163" s="209"/>
      <c r="G163" s="127">
        <f>RASH_IZDACI_IZVORI!G163/RASH_IZDACI_IZVORI_EU!$U$5</f>
        <v>244676.22270887252</v>
      </c>
      <c r="H163" s="127">
        <f>RASH_IZDACI_IZVORI!H163/RASH_IZDACI_IZVORI_EU!$U$5</f>
        <v>33977.03895414427</v>
      </c>
      <c r="I163" s="118">
        <f>RASH_IZDACI_IZVORI!I163/RASH_IZDACI_IZVORI_EU!$U$5</f>
        <v>6636.140420731303</v>
      </c>
      <c r="J163" s="118">
        <f>RASH_IZDACI_IZVORI!J163/RASH_IZDACI_IZVORI_EU!$U$5</f>
        <v>0</v>
      </c>
      <c r="K163" s="118">
        <f>RASH_IZDACI_IZVORI!K163/RASH_IZDACI_IZVORI_EU!$U$5</f>
        <v>0</v>
      </c>
      <c r="L163" s="43"/>
      <c r="M163" s="118">
        <f>RASH_IZDACI_IZVORI!M163/RASH_IZDACI_IZVORI_EU!$U$5</f>
        <v>0</v>
      </c>
      <c r="N163" s="118">
        <f>RASH_IZDACI_IZVORI!N163/RASH_IZDACI_IZVORI_EU!$U$5</f>
        <v>3981.684252438781</v>
      </c>
      <c r="O163" s="118">
        <f>RASH_IZDACI_IZVORI!O163/RASH_IZDACI_IZVORI_EU!$U$5</f>
        <v>2654.456168292521</v>
      </c>
      <c r="P163" s="118">
        <f>RASH_IZDACI_IZVORI!P163/RASH_IZDACI_IZVORI_EU!$U$5</f>
        <v>33180.70210365651</v>
      </c>
      <c r="Q163" s="118">
        <f>RASH_IZDACI_IZVORI!Q163/RASH_IZDACI_IZVORI_EU!$U$5</f>
        <v>35967.88108036366</v>
      </c>
    </row>
    <row r="164" spans="1:17" s="4" customFormat="1" ht="30.75" customHeight="1">
      <c r="A164" s="213">
        <v>4227</v>
      </c>
      <c r="B164" s="215"/>
      <c r="C164" s="202" t="s">
        <v>216</v>
      </c>
      <c r="D164" s="203"/>
      <c r="E164" s="203"/>
      <c r="F164" s="204"/>
      <c r="G164" s="104">
        <f>RASH_IZDACI_IZVORI!G164/RASH_IZDACI_IZVORI_EU!$U$5</f>
        <v>2943.659167827991</v>
      </c>
      <c r="H164" s="104">
        <f>RASH_IZDACI_IZVORI!H164/RASH_IZDACI_IZVORI_EU!$U$5</f>
        <v>2156.480191120844</v>
      </c>
      <c r="I164" s="52">
        <f>RASH_IZDACI_IZVORI!I164/RASH_IZDACI_IZVORI_EU!$U$5</f>
        <v>2256.287743048643</v>
      </c>
      <c r="J164" s="52">
        <f>RASH_IZDACI_IZVORI!J164/RASH_IZDACI_IZVORI_EU!$U$5</f>
        <v>0</v>
      </c>
      <c r="K164" s="52">
        <f>RASH_IZDACI_IZVORI!K164/RASH_IZDACI_IZVORI_EU!$U$5</f>
        <v>0</v>
      </c>
      <c r="L164" s="55">
        <f>SUM(L165)</f>
        <v>0</v>
      </c>
      <c r="M164" s="52">
        <f>RASH_IZDACI_IZVORI!M164/RASH_IZDACI_IZVORI_EU!$U$5</f>
        <v>0</v>
      </c>
      <c r="N164" s="52">
        <f>RASH_IZDACI_IZVORI!N164/RASH_IZDACI_IZVORI_EU!$U$5</f>
        <v>2256.287743048643</v>
      </c>
      <c r="O164" s="52">
        <f>RASH_IZDACI_IZVORI!O164/RASH_IZDACI_IZVORI_EU!$U$5</f>
        <v>0</v>
      </c>
      <c r="P164" s="52">
        <f>RASH_IZDACI_IZVORI!P164/RASH_IZDACI_IZVORI_EU!$U$5</f>
        <v>0</v>
      </c>
      <c r="Q164" s="52">
        <f>RASH_IZDACI_IZVORI!Q164/RASH_IZDACI_IZVORI_EU!$U$5</f>
        <v>0</v>
      </c>
    </row>
    <row r="165" spans="1:17" s="6" customFormat="1" ht="27.75" customHeight="1">
      <c r="A165" s="208">
        <v>42273</v>
      </c>
      <c r="B165" s="209"/>
      <c r="C165" s="205" t="s">
        <v>218</v>
      </c>
      <c r="D165" s="206"/>
      <c r="E165" s="206"/>
      <c r="F165" s="207"/>
      <c r="G165" s="127">
        <f>RASH_IZDACI_IZVORI!G165/RASH_IZDACI_IZVORI_EU!$U$5</f>
        <v>2943.659167827991</v>
      </c>
      <c r="H165" s="127">
        <f>RASH_IZDACI_IZVORI!H165/RASH_IZDACI_IZVORI_EU!$U$5</f>
        <v>2156.480191120844</v>
      </c>
      <c r="I165" s="118">
        <f>RASH_IZDACI_IZVORI!I165/RASH_IZDACI_IZVORI_EU!$U$5</f>
        <v>2256.287743048643</v>
      </c>
      <c r="J165" s="118">
        <f>RASH_IZDACI_IZVORI!J165/RASH_IZDACI_IZVORI_EU!$U$5</f>
        <v>0</v>
      </c>
      <c r="K165" s="118">
        <f>RASH_IZDACI_IZVORI!K165/RASH_IZDACI_IZVORI_EU!$U$5</f>
        <v>0</v>
      </c>
      <c r="L165" s="43"/>
      <c r="M165" s="118">
        <f>RASH_IZDACI_IZVORI!M165/RASH_IZDACI_IZVORI_EU!$U$5</f>
        <v>0</v>
      </c>
      <c r="N165" s="118">
        <f>RASH_IZDACI_IZVORI!N165/RASH_IZDACI_IZVORI_EU!$U$5</f>
        <v>2256.287743048643</v>
      </c>
      <c r="O165" s="118">
        <f>RASH_IZDACI_IZVORI!O165/RASH_IZDACI_IZVORI_EU!$U$5</f>
        <v>0</v>
      </c>
      <c r="P165" s="118">
        <f>RASH_IZDACI_IZVORI!P165/RASH_IZDACI_IZVORI_EU!$U$5</f>
        <v>0</v>
      </c>
      <c r="Q165" s="118">
        <f>RASH_IZDACI_IZVORI!Q165/RASH_IZDACI_IZVORI_EU!$U$5</f>
        <v>0</v>
      </c>
    </row>
    <row r="166" spans="1:17" s="4" customFormat="1" ht="25.5" customHeight="1">
      <c r="A166" s="213">
        <v>423</v>
      </c>
      <c r="B166" s="215"/>
      <c r="C166" s="202" t="s">
        <v>28</v>
      </c>
      <c r="D166" s="203"/>
      <c r="E166" s="203"/>
      <c r="F166" s="204"/>
      <c r="G166" s="104">
        <f>RASH_IZDACI_IZVORI!G166/RASH_IZDACI_IZVORI_EU!$U$5</f>
        <v>0</v>
      </c>
      <c r="H166" s="104">
        <f>RASH_IZDACI_IZVORI!H166/RASH_IZDACI_IZVORI_EU!$U$5</f>
        <v>40047.78021102926</v>
      </c>
      <c r="I166" s="52">
        <f>RASH_IZDACI_IZVORI!I166/RASH_IZDACI_IZVORI_EU!$U$5</f>
        <v>39816.842524387816</v>
      </c>
      <c r="J166" s="52">
        <f>RASH_IZDACI_IZVORI!J166/RASH_IZDACI_IZVORI_EU!$U$5</f>
        <v>0</v>
      </c>
      <c r="K166" s="52">
        <f>RASH_IZDACI_IZVORI!K166/RASH_IZDACI_IZVORI_EU!$U$5</f>
        <v>39816.842524387816</v>
      </c>
      <c r="L166" s="55">
        <f>SUM(L167)</f>
        <v>0</v>
      </c>
      <c r="M166" s="52">
        <f>RASH_IZDACI_IZVORI!M166/RASH_IZDACI_IZVORI_EU!$U$5</f>
        <v>0</v>
      </c>
      <c r="N166" s="52">
        <f>RASH_IZDACI_IZVORI!N166/RASH_IZDACI_IZVORI_EU!$U$5</f>
        <v>0</v>
      </c>
      <c r="O166" s="52">
        <f>RASH_IZDACI_IZVORI!O166/RASH_IZDACI_IZVORI_EU!$U$5</f>
        <v>0</v>
      </c>
      <c r="P166" s="52">
        <f>RASH_IZDACI_IZVORI!P166/RASH_IZDACI_IZVORI_EU!$U$5</f>
        <v>39816.842524387816</v>
      </c>
      <c r="Q166" s="52">
        <f>RASH_IZDACI_IZVORI!Q166/RASH_IZDACI_IZVORI_EU!$U$5</f>
        <v>39816.842524387816</v>
      </c>
    </row>
    <row r="167" spans="1:17" s="4" customFormat="1" ht="21.75" customHeight="1">
      <c r="A167" s="213">
        <v>4231</v>
      </c>
      <c r="B167" s="215"/>
      <c r="C167" s="202" t="s">
        <v>28</v>
      </c>
      <c r="D167" s="203"/>
      <c r="E167" s="203"/>
      <c r="F167" s="204"/>
      <c r="G167" s="104">
        <f>RASH_IZDACI_IZVORI!G167/RASH_IZDACI_IZVORI_EU!$U$5</f>
        <v>0</v>
      </c>
      <c r="H167" s="104">
        <f>RASH_IZDACI_IZVORI!H167/RASH_IZDACI_IZVORI_EU!$U$5</f>
        <v>40047.78021102926</v>
      </c>
      <c r="I167" s="52">
        <f>RASH_IZDACI_IZVORI!I167/RASH_IZDACI_IZVORI_EU!$U$5</f>
        <v>39816.842524387816</v>
      </c>
      <c r="J167" s="52">
        <f>RASH_IZDACI_IZVORI!J167/RASH_IZDACI_IZVORI_EU!$U$5</f>
        <v>0</v>
      </c>
      <c r="K167" s="52">
        <f>RASH_IZDACI_IZVORI!K167/RASH_IZDACI_IZVORI_EU!$U$5</f>
        <v>39816.842524387816</v>
      </c>
      <c r="L167" s="55">
        <f>SUM(L168)</f>
        <v>0</v>
      </c>
      <c r="M167" s="52">
        <f>RASH_IZDACI_IZVORI!M167/RASH_IZDACI_IZVORI_EU!$U$5</f>
        <v>0</v>
      </c>
      <c r="N167" s="52">
        <f>RASH_IZDACI_IZVORI!N167/RASH_IZDACI_IZVORI_EU!$U$5</f>
        <v>0</v>
      </c>
      <c r="O167" s="52">
        <f>RASH_IZDACI_IZVORI!O167/RASH_IZDACI_IZVORI_EU!$U$5</f>
        <v>0</v>
      </c>
      <c r="P167" s="52">
        <f>RASH_IZDACI_IZVORI!P167/RASH_IZDACI_IZVORI_EU!$U$5</f>
        <v>39816.842524387816</v>
      </c>
      <c r="Q167" s="52">
        <f>RASH_IZDACI_IZVORI!Q167/RASH_IZDACI_IZVORI_EU!$U$5</f>
        <v>39816.842524387816</v>
      </c>
    </row>
    <row r="168" spans="1:17" s="6" customFormat="1" ht="14.25" customHeight="1">
      <c r="A168" s="208">
        <v>42311</v>
      </c>
      <c r="B168" s="209"/>
      <c r="C168" s="205" t="s">
        <v>29</v>
      </c>
      <c r="D168" s="206"/>
      <c r="E168" s="206"/>
      <c r="F168" s="207"/>
      <c r="G168" s="127">
        <f>RASH_IZDACI_IZVORI!G168/RASH_IZDACI_IZVORI_EU!$U$5</f>
        <v>0</v>
      </c>
      <c r="H168" s="127">
        <f>RASH_IZDACI_IZVORI!H168/RASH_IZDACI_IZVORI_EU!$U$5</f>
        <v>40047.78021102926</v>
      </c>
      <c r="I168" s="118">
        <f>RASH_IZDACI_IZVORI!I168/RASH_IZDACI_IZVORI_EU!$U$5</f>
        <v>39816.842524387816</v>
      </c>
      <c r="J168" s="118">
        <f>RASH_IZDACI_IZVORI!J168/RASH_IZDACI_IZVORI_EU!$U$5</f>
        <v>0</v>
      </c>
      <c r="K168" s="118">
        <f>RASH_IZDACI_IZVORI!K168/RASH_IZDACI_IZVORI_EU!$U$5</f>
        <v>39816.842524387816</v>
      </c>
      <c r="L168" s="43"/>
      <c r="M168" s="118">
        <f>RASH_IZDACI_IZVORI!M168/RASH_IZDACI_IZVORI_EU!$U$5</f>
        <v>0</v>
      </c>
      <c r="N168" s="118">
        <f>RASH_IZDACI_IZVORI!N168/RASH_IZDACI_IZVORI_EU!$U$5</f>
        <v>0</v>
      </c>
      <c r="O168" s="118">
        <f>RASH_IZDACI_IZVORI!O168/RASH_IZDACI_IZVORI_EU!$U$5</f>
        <v>0</v>
      </c>
      <c r="P168" s="118">
        <f>RASH_IZDACI_IZVORI!P168/RASH_IZDACI_IZVORI_EU!$U$5</f>
        <v>39816.842524387816</v>
      </c>
      <c r="Q168" s="118">
        <f>RASH_IZDACI_IZVORI!Q168/RASH_IZDACI_IZVORI_EU!$U$5</f>
        <v>39816.842524387816</v>
      </c>
    </row>
    <row r="169" spans="1:17" s="7" customFormat="1" ht="24.75" customHeight="1">
      <c r="A169" s="188">
        <v>5</v>
      </c>
      <c r="B169" s="188"/>
      <c r="C169" s="247" t="s">
        <v>83</v>
      </c>
      <c r="D169" s="247"/>
      <c r="E169" s="247"/>
      <c r="F169" s="247"/>
      <c r="G169" s="124">
        <f>RASH_IZDACI_IZVORI!G169/RASH_IZDACI_IZVORI_EU!$U$5</f>
        <v>101460.2163381777</v>
      </c>
      <c r="H169" s="124">
        <f>RASH_IZDACI_IZVORI!H169/RASH_IZDACI_IZVORI_EU!$U$5</f>
        <v>100869.3343951158</v>
      </c>
      <c r="I169" s="122">
        <f>RASH_IZDACI_IZVORI!I169/RASH_IZDACI_IZVORI_EU!$U$5</f>
        <v>100869.3343951158</v>
      </c>
      <c r="J169" s="122">
        <f>RASH_IZDACI_IZVORI!J169/RASH_IZDACI_IZVORI_EU!$U$5</f>
        <v>0</v>
      </c>
      <c r="K169" s="122">
        <f>RASH_IZDACI_IZVORI!K169/RASH_IZDACI_IZVORI_EU!$U$5</f>
        <v>53089.12336585042</v>
      </c>
      <c r="L169" s="123">
        <f>SUM(L170)</f>
        <v>0</v>
      </c>
      <c r="M169" s="122">
        <f>RASH_IZDACI_IZVORI!M169/RASH_IZDACI_IZVORI_EU!$U$5</f>
        <v>0</v>
      </c>
      <c r="N169" s="122">
        <f>RASH_IZDACI_IZVORI!N169/RASH_IZDACI_IZVORI_EU!$U$5</f>
        <v>47780.211029265374</v>
      </c>
      <c r="O169" s="122">
        <f>RASH_IZDACI_IZVORI!O169/RASH_IZDACI_IZVORI_EU!$U$5</f>
        <v>0</v>
      </c>
      <c r="P169" s="122">
        <f>RASH_IZDACI_IZVORI!P169/RASH_IZDACI_IZVORI_EU!$U$5</f>
        <v>100869.3343951158</v>
      </c>
      <c r="Q169" s="122">
        <f>RASH_IZDACI_IZVORI!Q169/RASH_IZDACI_IZVORI_EU!$U$5</f>
        <v>25217.33359877895</v>
      </c>
    </row>
    <row r="170" spans="1:17" s="4" customFormat="1" ht="25.5" customHeight="1">
      <c r="A170" s="175">
        <v>54</v>
      </c>
      <c r="B170" s="175"/>
      <c r="C170" s="173" t="s">
        <v>84</v>
      </c>
      <c r="D170" s="173"/>
      <c r="E170" s="173"/>
      <c r="F170" s="173"/>
      <c r="G170" s="104">
        <f>RASH_IZDACI_IZVORI!G170/RASH_IZDACI_IZVORI_EU!$U$5</f>
        <v>101460.2163381777</v>
      </c>
      <c r="H170" s="104">
        <f>RASH_IZDACI_IZVORI!H170/RASH_IZDACI_IZVORI_EU!$U$5</f>
        <v>100869.3343951158</v>
      </c>
      <c r="I170" s="52">
        <f>RASH_IZDACI_IZVORI!I170/RASH_IZDACI_IZVORI_EU!$U$5</f>
        <v>100869.3343951158</v>
      </c>
      <c r="J170" s="52">
        <f>RASH_IZDACI_IZVORI!J170/RASH_IZDACI_IZVORI_EU!$U$5</f>
        <v>0</v>
      </c>
      <c r="K170" s="52">
        <f>RASH_IZDACI_IZVORI!K170/RASH_IZDACI_IZVORI_EU!$U$5</f>
        <v>53089.12336585042</v>
      </c>
      <c r="L170" s="44">
        <f>SUM(L171)</f>
        <v>0</v>
      </c>
      <c r="M170" s="52">
        <f>RASH_IZDACI_IZVORI!M170/RASH_IZDACI_IZVORI_EU!$U$5</f>
        <v>0</v>
      </c>
      <c r="N170" s="52">
        <f>RASH_IZDACI_IZVORI!N170/RASH_IZDACI_IZVORI_EU!$U$5</f>
        <v>47780.211029265374</v>
      </c>
      <c r="O170" s="52">
        <f>RASH_IZDACI_IZVORI!O170/RASH_IZDACI_IZVORI_EU!$U$5</f>
        <v>0</v>
      </c>
      <c r="P170" s="52">
        <f>RASH_IZDACI_IZVORI!P170/RASH_IZDACI_IZVORI_EU!$U$5</f>
        <v>100869.3343951158</v>
      </c>
      <c r="Q170" s="52">
        <f>RASH_IZDACI_IZVORI!Q170/RASH_IZDACI_IZVORI_EU!$U$5</f>
        <v>25217.33359877895</v>
      </c>
    </row>
    <row r="171" spans="1:17" s="9" customFormat="1" ht="56.25" customHeight="1">
      <c r="A171" s="184">
        <v>544</v>
      </c>
      <c r="B171" s="184"/>
      <c r="C171" s="183" t="s">
        <v>85</v>
      </c>
      <c r="D171" s="183"/>
      <c r="E171" s="183"/>
      <c r="F171" s="183"/>
      <c r="G171" s="104">
        <f>RASH_IZDACI_IZVORI!G171/RASH_IZDACI_IZVORI_EU!$U$5</f>
        <v>101460.2163381777</v>
      </c>
      <c r="H171" s="104">
        <f>RASH_IZDACI_IZVORI!H171/RASH_IZDACI_IZVORI_EU!$U$5</f>
        <v>100869.3343951158</v>
      </c>
      <c r="I171" s="52">
        <f>RASH_IZDACI_IZVORI!I171/RASH_IZDACI_IZVORI_EU!$U$5</f>
        <v>100869.3343951158</v>
      </c>
      <c r="J171" s="52">
        <f>RASH_IZDACI_IZVORI!J171/RASH_IZDACI_IZVORI_EU!$U$5</f>
        <v>0</v>
      </c>
      <c r="K171" s="52">
        <f>RASH_IZDACI_IZVORI!K171/RASH_IZDACI_IZVORI_EU!$U$5</f>
        <v>53089.12336585042</v>
      </c>
      <c r="L171" s="46">
        <f>SUM(L172)</f>
        <v>0</v>
      </c>
      <c r="M171" s="52">
        <f>RASH_IZDACI_IZVORI!M171/RASH_IZDACI_IZVORI_EU!$U$5</f>
        <v>0</v>
      </c>
      <c r="N171" s="52">
        <f>RASH_IZDACI_IZVORI!N171/RASH_IZDACI_IZVORI_EU!$U$5</f>
        <v>47780.211029265374</v>
      </c>
      <c r="O171" s="52">
        <f>RASH_IZDACI_IZVORI!O171/RASH_IZDACI_IZVORI_EU!$U$5</f>
        <v>0</v>
      </c>
      <c r="P171" s="52">
        <f>RASH_IZDACI_IZVORI!P171/RASH_IZDACI_IZVORI_EU!$U$5</f>
        <v>100869.3343951158</v>
      </c>
      <c r="Q171" s="52">
        <f>RASH_IZDACI_IZVORI!Q171/RASH_IZDACI_IZVORI_EU!$U$5</f>
        <v>25217.33359877895</v>
      </c>
    </row>
    <row r="172" spans="1:17" s="4" customFormat="1" ht="42.75" customHeight="1">
      <c r="A172" s="175">
        <v>5443</v>
      </c>
      <c r="B172" s="175"/>
      <c r="C172" s="173" t="s">
        <v>86</v>
      </c>
      <c r="D172" s="173"/>
      <c r="E172" s="173"/>
      <c r="F172" s="173"/>
      <c r="G172" s="104">
        <f>RASH_IZDACI_IZVORI!G172/RASH_IZDACI_IZVORI_EU!$U$5</f>
        <v>101460.2163381777</v>
      </c>
      <c r="H172" s="104">
        <f>RASH_IZDACI_IZVORI!H172/RASH_IZDACI_IZVORI_EU!$U$5</f>
        <v>100869.3343951158</v>
      </c>
      <c r="I172" s="52">
        <f>RASH_IZDACI_IZVORI!I172/RASH_IZDACI_IZVORI_EU!$U$5</f>
        <v>100869.3343951158</v>
      </c>
      <c r="J172" s="52">
        <f>RASH_IZDACI_IZVORI!J172/RASH_IZDACI_IZVORI_EU!$U$5</f>
        <v>0</v>
      </c>
      <c r="K172" s="52">
        <f>RASH_IZDACI_IZVORI!K172/RASH_IZDACI_IZVORI_EU!$U$5</f>
        <v>53089.12336585042</v>
      </c>
      <c r="L172" s="44">
        <f>SUM(L173)</f>
        <v>0</v>
      </c>
      <c r="M172" s="52">
        <f>RASH_IZDACI_IZVORI!M172/RASH_IZDACI_IZVORI_EU!$U$5</f>
        <v>0</v>
      </c>
      <c r="N172" s="52">
        <f>RASH_IZDACI_IZVORI!N172/RASH_IZDACI_IZVORI_EU!$U$5</f>
        <v>47780.211029265374</v>
      </c>
      <c r="O172" s="52">
        <f>RASH_IZDACI_IZVORI!O172/RASH_IZDACI_IZVORI_EU!$U$5</f>
        <v>0</v>
      </c>
      <c r="P172" s="52">
        <f>RASH_IZDACI_IZVORI!P172/RASH_IZDACI_IZVORI_EU!$U$5</f>
        <v>100869.3343951158</v>
      </c>
      <c r="Q172" s="52">
        <f>RASH_IZDACI_IZVORI!Q172/RASH_IZDACI_IZVORI_EU!$U$5</f>
        <v>25217.33359877895</v>
      </c>
    </row>
    <row r="173" spans="1:17" s="6" customFormat="1" ht="32.25" customHeight="1">
      <c r="A173" s="208">
        <v>54432</v>
      </c>
      <c r="B173" s="209"/>
      <c r="C173" s="171" t="s">
        <v>162</v>
      </c>
      <c r="D173" s="171"/>
      <c r="E173" s="171"/>
      <c r="F173" s="171"/>
      <c r="G173" s="127">
        <f>RASH_IZDACI_IZVORI!G173/RASH_IZDACI_IZVORI_EU!$U$5</f>
        <v>101460.2163381777</v>
      </c>
      <c r="H173" s="127">
        <f>RASH_IZDACI_IZVORI!H173/RASH_IZDACI_IZVORI_EU!$U$5</f>
        <v>100869.3343951158</v>
      </c>
      <c r="I173" s="118">
        <f>RASH_IZDACI_IZVORI!I173/RASH_IZDACI_IZVORI_EU!$U$5</f>
        <v>100869.3343951158</v>
      </c>
      <c r="J173" s="118">
        <f>RASH_IZDACI_IZVORI!J173/RASH_IZDACI_IZVORI_EU!$U$5</f>
        <v>0</v>
      </c>
      <c r="K173" s="118">
        <f>RASH_IZDACI_IZVORI!K173/RASH_IZDACI_IZVORI_EU!$U$5</f>
        <v>53089.12336585042</v>
      </c>
      <c r="L173" s="43"/>
      <c r="M173" s="118">
        <f>RASH_IZDACI_IZVORI!M173/RASH_IZDACI_IZVORI_EU!$U$5</f>
        <v>0</v>
      </c>
      <c r="N173" s="118">
        <f>RASH_IZDACI_IZVORI!N173/RASH_IZDACI_IZVORI_EU!$U$5</f>
        <v>47780.211029265374</v>
      </c>
      <c r="O173" s="118">
        <f>RASH_IZDACI_IZVORI!O173/RASH_IZDACI_IZVORI_EU!$U$5</f>
        <v>0</v>
      </c>
      <c r="P173" s="118">
        <f>RASH_IZDACI_IZVORI!P173/RASH_IZDACI_IZVORI_EU!$U$5</f>
        <v>100869.3343951158</v>
      </c>
      <c r="Q173" s="118">
        <f>RASH_IZDACI_IZVORI!Q173/RASH_IZDACI_IZVORI_EU!$U$5</f>
        <v>25217.33359877895</v>
      </c>
    </row>
    <row r="174" spans="1:18" s="4" customFormat="1" ht="22.5" customHeight="1">
      <c r="A174" s="230" t="s">
        <v>249</v>
      </c>
      <c r="B174" s="231"/>
      <c r="C174" s="231"/>
      <c r="D174" s="231"/>
      <c r="E174" s="231"/>
      <c r="F174" s="231"/>
      <c r="G174" s="231"/>
      <c r="H174" s="231"/>
      <c r="I174" s="231"/>
      <c r="J174" s="231"/>
      <c r="K174" s="231"/>
      <c r="L174" s="231"/>
      <c r="M174" s="231"/>
      <c r="N174" s="231"/>
      <c r="O174" s="231"/>
      <c r="P174" s="231"/>
      <c r="Q174" s="232"/>
      <c r="R174" s="3"/>
    </row>
    <row r="175" spans="1:18" s="4" customFormat="1" ht="22.5" customHeight="1">
      <c r="A175" s="233" t="s">
        <v>238</v>
      </c>
      <c r="B175" s="234"/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5"/>
      <c r="R175" s="3"/>
    </row>
    <row r="176" spans="1:17" s="4" customFormat="1" ht="20.25" customHeight="1">
      <c r="A176" s="188">
        <v>3</v>
      </c>
      <c r="B176" s="188"/>
      <c r="C176" s="188" t="s">
        <v>34</v>
      </c>
      <c r="D176" s="188"/>
      <c r="E176" s="188"/>
      <c r="F176" s="188"/>
      <c r="G176" s="65">
        <f>SUM(G177+G184)</f>
        <v>28823.412303404337</v>
      </c>
      <c r="H176" s="49">
        <f aca="true" t="shared" si="0" ref="H176:Q176">SUM(H177+H184)</f>
        <v>31654.38980688831</v>
      </c>
      <c r="I176" s="49">
        <f>SUM(I177+I184)</f>
        <v>31654.38980688831</v>
      </c>
      <c r="J176" s="116">
        <f t="shared" si="0"/>
        <v>0</v>
      </c>
      <c r="K176" s="49">
        <f t="shared" si="0"/>
        <v>0</v>
      </c>
      <c r="L176" s="49">
        <f t="shared" si="0"/>
        <v>0</v>
      </c>
      <c r="M176" s="49">
        <f t="shared" si="0"/>
        <v>31654.38980688831</v>
      </c>
      <c r="N176" s="49">
        <f t="shared" si="0"/>
        <v>0</v>
      </c>
      <c r="O176" s="49">
        <f t="shared" si="0"/>
        <v>0</v>
      </c>
      <c r="P176" s="49">
        <f t="shared" si="0"/>
        <v>34242.484570973524</v>
      </c>
      <c r="Q176" s="49">
        <f t="shared" si="0"/>
        <v>34242.484570973524</v>
      </c>
    </row>
    <row r="177" spans="1:17" s="4" customFormat="1" ht="20.25" customHeight="1">
      <c r="A177" s="175">
        <v>31</v>
      </c>
      <c r="B177" s="175"/>
      <c r="C177" s="175" t="s">
        <v>35</v>
      </c>
      <c r="D177" s="175"/>
      <c r="E177" s="175"/>
      <c r="F177" s="175"/>
      <c r="G177" s="69">
        <f>SUM(G178+G181)</f>
        <v>9290.596589023822</v>
      </c>
      <c r="H177" s="40">
        <f aca="true" t="shared" si="1" ref="H177:Q177">SUM(H178+H181)</f>
        <v>11281.438715243214</v>
      </c>
      <c r="I177" s="40">
        <f>SUM(I178+I181)</f>
        <v>11281.438715243214</v>
      </c>
      <c r="J177" s="40">
        <f t="shared" si="1"/>
        <v>0</v>
      </c>
      <c r="K177" s="40">
        <f t="shared" si="1"/>
        <v>0</v>
      </c>
      <c r="L177" s="40">
        <f t="shared" si="1"/>
        <v>0</v>
      </c>
      <c r="M177" s="40">
        <f>SUM(M178+M181)</f>
        <v>11281.438715243214</v>
      </c>
      <c r="N177" s="40">
        <f t="shared" si="1"/>
        <v>0</v>
      </c>
      <c r="O177" s="40">
        <f t="shared" si="1"/>
        <v>0</v>
      </c>
      <c r="P177" s="40">
        <f t="shared" si="1"/>
        <v>13272.280841462605</v>
      </c>
      <c r="Q177" s="40">
        <f t="shared" si="1"/>
        <v>13272.280841462605</v>
      </c>
    </row>
    <row r="178" spans="1:17" s="9" customFormat="1" ht="12.75">
      <c r="A178" s="184">
        <v>311</v>
      </c>
      <c r="B178" s="184"/>
      <c r="C178" s="184" t="s">
        <v>36</v>
      </c>
      <c r="D178" s="184"/>
      <c r="E178" s="184"/>
      <c r="F178" s="184"/>
      <c r="G178" s="70">
        <f>SUM(G179)</f>
        <v>7963.368504877562</v>
      </c>
      <c r="H178" s="41">
        <f aca="true" t="shared" si="2" ref="H178:Q179">SUM(H179)</f>
        <v>9290.596589023824</v>
      </c>
      <c r="I178" s="41">
        <f t="shared" si="2"/>
        <v>9290.596589023824</v>
      </c>
      <c r="J178" s="41">
        <f t="shared" si="2"/>
        <v>0</v>
      </c>
      <c r="K178" s="41">
        <f t="shared" si="2"/>
        <v>0</v>
      </c>
      <c r="L178" s="41">
        <f t="shared" si="2"/>
        <v>0</v>
      </c>
      <c r="M178" s="41">
        <f t="shared" si="2"/>
        <v>9290.596589023824</v>
      </c>
      <c r="N178" s="41">
        <f t="shared" si="2"/>
        <v>0</v>
      </c>
      <c r="O178" s="41">
        <f t="shared" si="2"/>
        <v>0</v>
      </c>
      <c r="P178" s="41">
        <f t="shared" si="2"/>
        <v>10617.824673170084</v>
      </c>
      <c r="Q178" s="41">
        <f t="shared" si="2"/>
        <v>10617.824673170084</v>
      </c>
    </row>
    <row r="179" spans="1:17" s="4" customFormat="1" ht="15" customHeight="1">
      <c r="A179" s="175">
        <v>3111</v>
      </c>
      <c r="B179" s="175"/>
      <c r="C179" s="173" t="s">
        <v>37</v>
      </c>
      <c r="D179" s="173"/>
      <c r="E179" s="173"/>
      <c r="F179" s="173"/>
      <c r="G179" s="71">
        <f>SUM(G180)</f>
        <v>7963.368504877562</v>
      </c>
      <c r="H179" s="44">
        <f>SUM(H180)</f>
        <v>9290.596589023824</v>
      </c>
      <c r="I179" s="44">
        <f>SUM(I180)</f>
        <v>9290.596589023824</v>
      </c>
      <c r="J179" s="44">
        <f t="shared" si="2"/>
        <v>0</v>
      </c>
      <c r="K179" s="44">
        <f t="shared" si="2"/>
        <v>0</v>
      </c>
      <c r="L179" s="44">
        <f t="shared" si="2"/>
        <v>0</v>
      </c>
      <c r="M179" s="44">
        <f t="shared" si="2"/>
        <v>9290.596589023824</v>
      </c>
      <c r="N179" s="44">
        <f t="shared" si="2"/>
        <v>0</v>
      </c>
      <c r="O179" s="44">
        <f t="shared" si="2"/>
        <v>0</v>
      </c>
      <c r="P179" s="44">
        <f t="shared" si="2"/>
        <v>10617.824673170084</v>
      </c>
      <c r="Q179" s="44">
        <f t="shared" si="2"/>
        <v>10617.824673170084</v>
      </c>
    </row>
    <row r="180" spans="1:17" ht="24.75" customHeight="1">
      <c r="A180" s="174">
        <v>31111</v>
      </c>
      <c r="B180" s="174"/>
      <c r="C180" s="174" t="s">
        <v>38</v>
      </c>
      <c r="D180" s="174"/>
      <c r="E180" s="174"/>
      <c r="F180" s="174"/>
      <c r="G180" s="72">
        <f>RASH_IZDACI_IZVORI!G180/RASH_IZDACI_IZVORI_EU!$U$5</f>
        <v>7963.368504877562</v>
      </c>
      <c r="H180" s="43">
        <f>RASH_IZDACI_IZVORI!H180/RASH_IZDACI_IZVORI_EU!$U$5</f>
        <v>9290.596589023824</v>
      </c>
      <c r="I180" s="43">
        <f>RASH_IZDACI_IZVORI!I180/RASH_IZDACI_IZVORI_EU!$U$5</f>
        <v>9290.596589023824</v>
      </c>
      <c r="J180" s="43">
        <f>RASH_IZDACI_IZVORI!J180/RASH_IZDACI_IZVORI_EU!$U$5</f>
        <v>0</v>
      </c>
      <c r="K180" s="43">
        <f>RASH_IZDACI_IZVORI!K180/RASH_IZDACI_IZVORI_EU!$U$5</f>
        <v>0</v>
      </c>
      <c r="L180" s="43">
        <f>RASH_IZDACI_IZVORI!L180/RASH_IZDACI_IZVORI_EU!$U$5</f>
        <v>0</v>
      </c>
      <c r="M180" s="43">
        <f>RASH_IZDACI_IZVORI!M180/RASH_IZDACI_IZVORI_EU!$U$5</f>
        <v>9290.596589023824</v>
      </c>
      <c r="N180" s="43">
        <f>RASH_IZDACI_IZVORI!N180/RASH_IZDACI_IZVORI_EU!$U$5</f>
        <v>0</v>
      </c>
      <c r="O180" s="43">
        <f>RASH_IZDACI_IZVORI!O180/RASH_IZDACI_IZVORI_EU!$U$5</f>
        <v>0</v>
      </c>
      <c r="P180" s="43">
        <f>RASH_IZDACI_IZVORI!P180/RASH_IZDACI_IZVORI_EU!$U$5</f>
        <v>10617.824673170084</v>
      </c>
      <c r="Q180" s="43">
        <f>RASH_IZDACI_IZVORI!Q180/RASH_IZDACI_IZVORI_EU!$U$5</f>
        <v>10617.824673170084</v>
      </c>
    </row>
    <row r="181" spans="1:17" s="9" customFormat="1" ht="19.5" customHeight="1">
      <c r="A181" s="184">
        <v>313</v>
      </c>
      <c r="B181" s="184"/>
      <c r="C181" s="184" t="s">
        <v>46</v>
      </c>
      <c r="D181" s="184"/>
      <c r="E181" s="184"/>
      <c r="F181" s="184"/>
      <c r="G181" s="69">
        <f>RASH_IZDACI_IZVORI!G181/RASH_IZDACI_IZVORI_EU!$U$5</f>
        <v>1327.2280841462605</v>
      </c>
      <c r="H181" s="40">
        <f>RASH_IZDACI_IZVORI!H181/RASH_IZDACI_IZVORI_EU!$U$5</f>
        <v>1990.8421262193906</v>
      </c>
      <c r="I181" s="40">
        <f>RASH_IZDACI_IZVORI!I181/RASH_IZDACI_IZVORI_EU!$U$5</f>
        <v>1990.8421262193906</v>
      </c>
      <c r="J181" s="40">
        <f>RASH_IZDACI_IZVORI!J181/RASH_IZDACI_IZVORI_EU!$U$5</f>
        <v>0</v>
      </c>
      <c r="K181" s="40">
        <f>RASH_IZDACI_IZVORI!K181/RASH_IZDACI_IZVORI_EU!$U$5</f>
        <v>0</v>
      </c>
      <c r="L181" s="41">
        <f>SUM(L182)</f>
        <v>0</v>
      </c>
      <c r="M181" s="40">
        <f>RASH_IZDACI_IZVORI!M181/RASH_IZDACI_IZVORI_EU!$U$5</f>
        <v>1990.8421262193906</v>
      </c>
      <c r="N181" s="40">
        <f>RASH_IZDACI_IZVORI!N181/RASH_IZDACI_IZVORI_EU!$U$5</f>
        <v>0</v>
      </c>
      <c r="O181" s="40">
        <f>RASH_IZDACI_IZVORI!O181/RASH_IZDACI_IZVORI_EU!$U$5</f>
        <v>0</v>
      </c>
      <c r="P181" s="40">
        <f>RASH_IZDACI_IZVORI!P181/RASH_IZDACI_IZVORI_EU!$U$5</f>
        <v>2654.456168292521</v>
      </c>
      <c r="Q181" s="40">
        <f>RASH_IZDACI_IZVORI!Q181/RASH_IZDACI_IZVORI_EU!$U$5</f>
        <v>2654.456168292521</v>
      </c>
    </row>
    <row r="182" spans="1:17" s="4" customFormat="1" ht="27.75" customHeight="1">
      <c r="A182" s="175">
        <v>3132</v>
      </c>
      <c r="B182" s="175"/>
      <c r="C182" s="202" t="s">
        <v>47</v>
      </c>
      <c r="D182" s="203"/>
      <c r="E182" s="203"/>
      <c r="F182" s="204"/>
      <c r="G182" s="69">
        <f>RASH_IZDACI_IZVORI!G182/RASH_IZDACI_IZVORI_EU!$U$5</f>
        <v>1327.2280841462605</v>
      </c>
      <c r="H182" s="40">
        <f>RASH_IZDACI_IZVORI!H182/RASH_IZDACI_IZVORI_EU!$U$5</f>
        <v>1990.8421262193906</v>
      </c>
      <c r="I182" s="40">
        <f>RASH_IZDACI_IZVORI!I182/RASH_IZDACI_IZVORI_EU!$U$5</f>
        <v>1990.8421262193906</v>
      </c>
      <c r="J182" s="40">
        <f>RASH_IZDACI_IZVORI!J182/RASH_IZDACI_IZVORI_EU!$U$5</f>
        <v>0</v>
      </c>
      <c r="K182" s="40">
        <f>RASH_IZDACI_IZVORI!K182/RASH_IZDACI_IZVORI_EU!$U$5</f>
        <v>0</v>
      </c>
      <c r="L182" s="50">
        <f>SUM(L183)</f>
        <v>0</v>
      </c>
      <c r="M182" s="40">
        <f>RASH_IZDACI_IZVORI!M182/RASH_IZDACI_IZVORI_EU!$U$5</f>
        <v>1990.8421262193906</v>
      </c>
      <c r="N182" s="40">
        <f>RASH_IZDACI_IZVORI!N182/RASH_IZDACI_IZVORI_EU!$U$5</f>
        <v>0</v>
      </c>
      <c r="O182" s="40">
        <f>RASH_IZDACI_IZVORI!O182/RASH_IZDACI_IZVORI_EU!$U$5</f>
        <v>0</v>
      </c>
      <c r="P182" s="40">
        <f>RASH_IZDACI_IZVORI!P182/RASH_IZDACI_IZVORI_EU!$U$5</f>
        <v>2654.456168292521</v>
      </c>
      <c r="Q182" s="40">
        <f>RASH_IZDACI_IZVORI!Q182/RASH_IZDACI_IZVORI_EU!$U$5</f>
        <v>2654.456168292521</v>
      </c>
    </row>
    <row r="183" spans="1:17" s="6" customFormat="1" ht="27.75" customHeight="1">
      <c r="A183" s="174">
        <v>31321</v>
      </c>
      <c r="B183" s="174"/>
      <c r="C183" s="171" t="s">
        <v>47</v>
      </c>
      <c r="D183" s="171"/>
      <c r="E183" s="171"/>
      <c r="F183" s="171"/>
      <c r="G183" s="72">
        <f>RASH_IZDACI_IZVORI!G183/RASH_IZDACI_IZVORI_EU!$U$5</f>
        <v>1327.2280841462605</v>
      </c>
      <c r="H183" s="43">
        <f>RASH_IZDACI_IZVORI!H183/RASH_IZDACI_IZVORI_EU!$U$5</f>
        <v>1990.8421262193906</v>
      </c>
      <c r="I183" s="43">
        <f>RASH_IZDACI_IZVORI!I183/RASH_IZDACI_IZVORI_EU!$U$5</f>
        <v>1990.8421262193906</v>
      </c>
      <c r="J183" s="43">
        <f>RASH_IZDACI_IZVORI!J183/RASH_IZDACI_IZVORI_EU!$U$5</f>
        <v>0</v>
      </c>
      <c r="K183" s="43">
        <f>RASH_IZDACI_IZVORI!K183/RASH_IZDACI_IZVORI_EU!$U$5</f>
        <v>0</v>
      </c>
      <c r="L183" s="35"/>
      <c r="M183" s="43">
        <f>RASH_IZDACI_IZVORI!M183/RASH_IZDACI_IZVORI_EU!$U$5</f>
        <v>1990.8421262193906</v>
      </c>
      <c r="N183" s="43">
        <f>RASH_IZDACI_IZVORI!N183/RASH_IZDACI_IZVORI_EU!$U$5</f>
        <v>0</v>
      </c>
      <c r="O183" s="43">
        <f>RASH_IZDACI_IZVORI!O183/RASH_IZDACI_IZVORI_EU!$U$5</f>
        <v>0</v>
      </c>
      <c r="P183" s="43">
        <f>RASH_IZDACI_IZVORI!P183/RASH_IZDACI_IZVORI_EU!$U$5</f>
        <v>2654.456168292521</v>
      </c>
      <c r="Q183" s="43">
        <f>RASH_IZDACI_IZVORI!Q183/RASH_IZDACI_IZVORI_EU!$U$5</f>
        <v>2654.456168292521</v>
      </c>
    </row>
    <row r="184" spans="1:17" s="4" customFormat="1" ht="16.5" customHeight="1">
      <c r="A184" s="213">
        <v>32</v>
      </c>
      <c r="B184" s="215"/>
      <c r="C184" s="202" t="s">
        <v>48</v>
      </c>
      <c r="D184" s="203"/>
      <c r="E184" s="203"/>
      <c r="F184" s="204"/>
      <c r="G184" s="69">
        <f>RASH_IZDACI_IZVORI!G184/RASH_IZDACI_IZVORI_EU!$U$5</f>
        <v>19532.815714380515</v>
      </c>
      <c r="H184" s="40">
        <f>RASH_IZDACI_IZVORI!H184/RASH_IZDACI_IZVORI_EU!$U$5</f>
        <v>20372.951091645096</v>
      </c>
      <c r="I184" s="40">
        <f>RASH_IZDACI_IZVORI!I184/RASH_IZDACI_IZVORI_EU!$U$5</f>
        <v>20372.951091645096</v>
      </c>
      <c r="J184" s="40">
        <f>RASH_IZDACI_IZVORI!J184/RASH_IZDACI_IZVORI_EU!$U$5</f>
        <v>0</v>
      </c>
      <c r="K184" s="40">
        <f>RASH_IZDACI_IZVORI!K184/RASH_IZDACI_IZVORI_EU!$U$5</f>
        <v>0</v>
      </c>
      <c r="L184" s="44">
        <f>SUM(L185+L193)</f>
        <v>0</v>
      </c>
      <c r="M184" s="40">
        <f>RASH_IZDACI_IZVORI!M184/RASH_IZDACI_IZVORI_EU!$U$5</f>
        <v>20372.951091645096</v>
      </c>
      <c r="N184" s="40">
        <f>RASH_IZDACI_IZVORI!N184/RASH_IZDACI_IZVORI_EU!$U$5</f>
        <v>0</v>
      </c>
      <c r="O184" s="40">
        <f>RASH_IZDACI_IZVORI!O184/RASH_IZDACI_IZVORI_EU!$U$5</f>
        <v>0</v>
      </c>
      <c r="P184" s="40">
        <f>RASH_IZDACI_IZVORI!P184/RASH_IZDACI_IZVORI_EU!$U$5</f>
        <v>20970.203729510915</v>
      </c>
      <c r="Q184" s="40">
        <f>RASH_IZDACI_IZVORI!Q184/RASH_IZDACI_IZVORI_EU!$U$5</f>
        <v>20970.203729510915</v>
      </c>
    </row>
    <row r="185" spans="1:17" s="4" customFormat="1" ht="15" customHeight="1">
      <c r="A185" s="213">
        <v>323</v>
      </c>
      <c r="B185" s="215"/>
      <c r="C185" s="202" t="s">
        <v>59</v>
      </c>
      <c r="D185" s="203"/>
      <c r="E185" s="203"/>
      <c r="F185" s="204"/>
      <c r="G185" s="69">
        <f>RASH_IZDACI_IZVORI!G185/RASH_IZDACI_IZVORI_EU!$U$5</f>
        <v>17077.443758709935</v>
      </c>
      <c r="H185" s="40">
        <f>RASH_IZDACI_IZVORI!H185/RASH_IZDACI_IZVORI_EU!$U$5</f>
        <v>17917.579135974516</v>
      </c>
      <c r="I185" s="40">
        <f>RASH_IZDACI_IZVORI!I185/RASH_IZDACI_IZVORI_EU!$U$5</f>
        <v>17917.579135974516</v>
      </c>
      <c r="J185" s="40">
        <f>RASH_IZDACI_IZVORI!J185/RASH_IZDACI_IZVORI_EU!$U$5</f>
        <v>0</v>
      </c>
      <c r="K185" s="40">
        <f>RASH_IZDACI_IZVORI!K185/RASH_IZDACI_IZVORI_EU!$U$5</f>
        <v>0</v>
      </c>
      <c r="L185" s="44">
        <f>SUM(L186+L188+L191)</f>
        <v>0</v>
      </c>
      <c r="M185" s="40">
        <f>RASH_IZDACI_IZVORI!M185/RASH_IZDACI_IZVORI_EU!$U$5</f>
        <v>17917.579135974516</v>
      </c>
      <c r="N185" s="40">
        <f>RASH_IZDACI_IZVORI!N185/RASH_IZDACI_IZVORI_EU!$U$5</f>
        <v>0</v>
      </c>
      <c r="O185" s="40">
        <f>RASH_IZDACI_IZVORI!O185/RASH_IZDACI_IZVORI_EU!$U$5</f>
        <v>0</v>
      </c>
      <c r="P185" s="40">
        <f>RASH_IZDACI_IZVORI!P185/RASH_IZDACI_IZVORI_EU!$U$5</f>
        <v>18581.193178047648</v>
      </c>
      <c r="Q185" s="40">
        <f>RASH_IZDACI_IZVORI!Q185/RASH_IZDACI_IZVORI_EU!$U$5</f>
        <v>18581.193178047648</v>
      </c>
    </row>
    <row r="186" spans="1:17" s="4" customFormat="1" ht="12.75">
      <c r="A186" s="175">
        <v>3233</v>
      </c>
      <c r="B186" s="175"/>
      <c r="C186" s="175" t="s">
        <v>61</v>
      </c>
      <c r="D186" s="175"/>
      <c r="E186" s="175"/>
      <c r="F186" s="175"/>
      <c r="G186" s="69">
        <f>RASH_IZDACI_IZVORI!G186/RASH_IZDACI_IZVORI_EU!$U$5</f>
        <v>1017.9839405401817</v>
      </c>
      <c r="H186" s="40">
        <f>RASH_IZDACI_IZVORI!H186/RASH_IZDACI_IZVORI_EU!$U$5</f>
        <v>1990.8421262193906</v>
      </c>
      <c r="I186" s="40">
        <f>RASH_IZDACI_IZVORI!I186/RASH_IZDACI_IZVORI_EU!$U$5</f>
        <v>1990.8421262193906</v>
      </c>
      <c r="J186" s="40">
        <f>RASH_IZDACI_IZVORI!J186/RASH_IZDACI_IZVORI_EU!$U$5</f>
        <v>0</v>
      </c>
      <c r="K186" s="40">
        <f>RASH_IZDACI_IZVORI!K186/RASH_IZDACI_IZVORI_EU!$U$5</f>
        <v>0</v>
      </c>
      <c r="L186" s="40">
        <f>SUM(L187)</f>
        <v>0</v>
      </c>
      <c r="M186" s="40">
        <f>RASH_IZDACI_IZVORI!M186/RASH_IZDACI_IZVORI_EU!$U$5</f>
        <v>1990.8421262193906</v>
      </c>
      <c r="N186" s="40">
        <f>RASH_IZDACI_IZVORI!N186/RASH_IZDACI_IZVORI_EU!$U$5</f>
        <v>0</v>
      </c>
      <c r="O186" s="40">
        <f>RASH_IZDACI_IZVORI!O186/RASH_IZDACI_IZVORI_EU!$U$5</f>
        <v>0</v>
      </c>
      <c r="P186" s="40">
        <f>RASH_IZDACI_IZVORI!P186/RASH_IZDACI_IZVORI_EU!$U$5</f>
        <v>2654.456168292521</v>
      </c>
      <c r="Q186" s="40">
        <f>RASH_IZDACI_IZVORI!Q186/RASH_IZDACI_IZVORI_EU!$U$5</f>
        <v>2654.456168292521</v>
      </c>
    </row>
    <row r="187" spans="1:17" s="6" customFormat="1" ht="12.75">
      <c r="A187" s="208">
        <v>32339</v>
      </c>
      <c r="B187" s="209"/>
      <c r="C187" s="208" t="s">
        <v>127</v>
      </c>
      <c r="D187" s="216"/>
      <c r="E187" s="216"/>
      <c r="F187" s="209"/>
      <c r="G187" s="72">
        <f>RASH_IZDACI_IZVORI!G187/RASH_IZDACI_IZVORI_EU!$U$5</f>
        <v>1017.9839405401817</v>
      </c>
      <c r="H187" s="43">
        <f>RASH_IZDACI_IZVORI!H187/RASH_IZDACI_IZVORI_EU!$U$5</f>
        <v>1990.8421262193906</v>
      </c>
      <c r="I187" s="43">
        <f>RASH_IZDACI_IZVORI!I187/RASH_IZDACI_IZVORI_EU!$U$5</f>
        <v>1990.8421262193906</v>
      </c>
      <c r="J187" s="43">
        <f>RASH_IZDACI_IZVORI!J187/RASH_IZDACI_IZVORI_EU!$U$5</f>
        <v>0</v>
      </c>
      <c r="K187" s="43">
        <f>RASH_IZDACI_IZVORI!K187/RASH_IZDACI_IZVORI_EU!$U$5</f>
        <v>0</v>
      </c>
      <c r="L187" s="35"/>
      <c r="M187" s="43">
        <f>RASH_IZDACI_IZVORI!M187/RASH_IZDACI_IZVORI_EU!$U$5</f>
        <v>1990.8421262193906</v>
      </c>
      <c r="N187" s="43">
        <f>RASH_IZDACI_IZVORI!N187/RASH_IZDACI_IZVORI_EU!$U$5</f>
        <v>0</v>
      </c>
      <c r="O187" s="43">
        <f>RASH_IZDACI_IZVORI!O187/RASH_IZDACI_IZVORI_EU!$U$5</f>
        <v>0</v>
      </c>
      <c r="P187" s="43">
        <f>RASH_IZDACI_IZVORI!P187/RASH_IZDACI_IZVORI_EU!$U$5</f>
        <v>2654.456168292521</v>
      </c>
      <c r="Q187" s="43">
        <f>RASH_IZDACI_IZVORI!Q187/RASH_IZDACI_IZVORI_EU!$U$5</f>
        <v>2654.456168292521</v>
      </c>
    </row>
    <row r="188" spans="1:17" s="4" customFormat="1" ht="21.75" customHeight="1">
      <c r="A188" s="175">
        <v>3237</v>
      </c>
      <c r="B188" s="175"/>
      <c r="C188" s="175" t="s">
        <v>65</v>
      </c>
      <c r="D188" s="175"/>
      <c r="E188" s="175"/>
      <c r="F188" s="175"/>
      <c r="G188" s="69">
        <f>RASH_IZDACI_IZVORI!G188/RASH_IZDACI_IZVORI_EU!$U$5</f>
        <v>9423.319397438449</v>
      </c>
      <c r="H188" s="40">
        <f>RASH_IZDACI_IZVORI!H188/RASH_IZDACI_IZVORI_EU!$U$5</f>
        <v>9290.596589023824</v>
      </c>
      <c r="I188" s="40">
        <f>RASH_IZDACI_IZVORI!I188/RASH_IZDACI_IZVORI_EU!$U$5</f>
        <v>9290.596589023824</v>
      </c>
      <c r="J188" s="40">
        <f>RASH_IZDACI_IZVORI!J188/RASH_IZDACI_IZVORI_EU!$U$5</f>
        <v>0</v>
      </c>
      <c r="K188" s="40">
        <f>RASH_IZDACI_IZVORI!K188/RASH_IZDACI_IZVORI_EU!$U$5</f>
        <v>0</v>
      </c>
      <c r="L188" s="40">
        <f>SUM(L189:L190)</f>
        <v>0</v>
      </c>
      <c r="M188" s="40">
        <f>RASH_IZDACI_IZVORI!M188/RASH_IZDACI_IZVORI_EU!$U$5</f>
        <v>9290.596589023824</v>
      </c>
      <c r="N188" s="40">
        <f>RASH_IZDACI_IZVORI!N188/RASH_IZDACI_IZVORI_EU!$U$5</f>
        <v>0</v>
      </c>
      <c r="O188" s="40">
        <f>RASH_IZDACI_IZVORI!O188/RASH_IZDACI_IZVORI_EU!$U$5</f>
        <v>0</v>
      </c>
      <c r="P188" s="40">
        <f>RASH_IZDACI_IZVORI!P188/RASH_IZDACI_IZVORI_EU!$U$5</f>
        <v>9290.596589023824</v>
      </c>
      <c r="Q188" s="40">
        <f>RASH_IZDACI_IZVORI!Q188/RASH_IZDACI_IZVORI_EU!$U$5</f>
        <v>9290.596589023824</v>
      </c>
    </row>
    <row r="189" spans="1:17" s="6" customFormat="1" ht="22.5" customHeight="1">
      <c r="A189" s="208">
        <v>32371</v>
      </c>
      <c r="B189" s="209"/>
      <c r="C189" s="208" t="s">
        <v>221</v>
      </c>
      <c r="D189" s="216"/>
      <c r="E189" s="216"/>
      <c r="F189" s="209"/>
      <c r="G189" s="72">
        <f>RASH_IZDACI_IZVORI!G189/RASH_IZDACI_IZVORI_EU!$U$5</f>
        <v>1459.9508925608866</v>
      </c>
      <c r="H189" s="43">
        <f>RASH_IZDACI_IZVORI!H189/RASH_IZDACI_IZVORI_EU!$U$5</f>
        <v>0</v>
      </c>
      <c r="I189" s="43">
        <f>RASH_IZDACI_IZVORI!I189/RASH_IZDACI_IZVORI_EU!$U$5</f>
        <v>0</v>
      </c>
      <c r="J189" s="43">
        <f>RASH_IZDACI_IZVORI!J189/RASH_IZDACI_IZVORI_EU!$U$5</f>
        <v>0</v>
      </c>
      <c r="K189" s="43">
        <f>RASH_IZDACI_IZVORI!K189/RASH_IZDACI_IZVORI_EU!$U$5</f>
        <v>0</v>
      </c>
      <c r="L189" s="43"/>
      <c r="M189" s="43">
        <f>RASH_IZDACI_IZVORI!M189/RASH_IZDACI_IZVORI_EU!$U$5</f>
        <v>0</v>
      </c>
      <c r="N189" s="43">
        <f>RASH_IZDACI_IZVORI!N189/RASH_IZDACI_IZVORI_EU!$U$5</f>
        <v>0</v>
      </c>
      <c r="O189" s="43">
        <f>RASH_IZDACI_IZVORI!O189/RASH_IZDACI_IZVORI_EU!$U$5</f>
        <v>0</v>
      </c>
      <c r="P189" s="43">
        <f>RASH_IZDACI_IZVORI!P189/RASH_IZDACI_IZVORI_EU!$U$5</f>
        <v>0</v>
      </c>
      <c r="Q189" s="43">
        <f>RASH_IZDACI_IZVORI!Q189/RASH_IZDACI_IZVORI_EU!$U$5</f>
        <v>0</v>
      </c>
    </row>
    <row r="190" spans="1:17" s="6" customFormat="1" ht="16.5" customHeight="1">
      <c r="A190" s="208">
        <v>32372</v>
      </c>
      <c r="B190" s="209"/>
      <c r="C190" s="208" t="s">
        <v>137</v>
      </c>
      <c r="D190" s="216"/>
      <c r="E190" s="216"/>
      <c r="F190" s="209"/>
      <c r="G190" s="72">
        <f>RASH_IZDACI_IZVORI!G190/RASH_IZDACI_IZVORI_EU!$U$5</f>
        <v>7963.368504877562</v>
      </c>
      <c r="H190" s="43">
        <f>RASH_IZDACI_IZVORI!H190/RASH_IZDACI_IZVORI_EU!$U$5</f>
        <v>9290.596589023824</v>
      </c>
      <c r="I190" s="43">
        <f>RASH_IZDACI_IZVORI!I190/RASH_IZDACI_IZVORI_EU!$U$5</f>
        <v>9290.596589023824</v>
      </c>
      <c r="J190" s="43">
        <f>RASH_IZDACI_IZVORI!J190/RASH_IZDACI_IZVORI_EU!$U$5</f>
        <v>0</v>
      </c>
      <c r="K190" s="43">
        <f>RASH_IZDACI_IZVORI!K190/RASH_IZDACI_IZVORI_EU!$U$5</f>
        <v>0</v>
      </c>
      <c r="L190" s="35"/>
      <c r="M190" s="43">
        <f>RASH_IZDACI_IZVORI!M190/RASH_IZDACI_IZVORI_EU!$U$5</f>
        <v>9290.596589023824</v>
      </c>
      <c r="N190" s="43">
        <f>RASH_IZDACI_IZVORI!N190/RASH_IZDACI_IZVORI_EU!$U$5</f>
        <v>0</v>
      </c>
      <c r="O190" s="43">
        <f>RASH_IZDACI_IZVORI!O190/RASH_IZDACI_IZVORI_EU!$U$5</f>
        <v>0</v>
      </c>
      <c r="P190" s="43">
        <f>RASH_IZDACI_IZVORI!P190/RASH_IZDACI_IZVORI_EU!$U$5</f>
        <v>9290.596589023824</v>
      </c>
      <c r="Q190" s="43">
        <f>RASH_IZDACI_IZVORI!Q190/RASH_IZDACI_IZVORI_EU!$U$5</f>
        <v>9290.596589023824</v>
      </c>
    </row>
    <row r="191" spans="1:17" s="4" customFormat="1" ht="16.5" customHeight="1">
      <c r="A191" s="175">
        <v>3239</v>
      </c>
      <c r="B191" s="175"/>
      <c r="C191" s="175" t="s">
        <v>67</v>
      </c>
      <c r="D191" s="175"/>
      <c r="E191" s="175"/>
      <c r="F191" s="175"/>
      <c r="G191" s="69">
        <f>RASH_IZDACI_IZVORI!G191/RASH_IZDACI_IZVORI_EU!$U$5</f>
        <v>6636.140420731303</v>
      </c>
      <c r="H191" s="40">
        <f>RASH_IZDACI_IZVORI!H191/RASH_IZDACI_IZVORI_EU!$U$5</f>
        <v>6636.140420731303</v>
      </c>
      <c r="I191" s="40">
        <f>RASH_IZDACI_IZVORI!I191/RASH_IZDACI_IZVORI_EU!$U$5</f>
        <v>6636.140420731303</v>
      </c>
      <c r="J191" s="40">
        <f>RASH_IZDACI_IZVORI!J191/RASH_IZDACI_IZVORI_EU!$U$5</f>
        <v>0</v>
      </c>
      <c r="K191" s="40">
        <f>RASH_IZDACI_IZVORI!K191/RASH_IZDACI_IZVORI_EU!$U$5</f>
        <v>0</v>
      </c>
      <c r="L191" s="40">
        <f>SUM(L192)</f>
        <v>0</v>
      </c>
      <c r="M191" s="40">
        <f>RASH_IZDACI_IZVORI!M191/RASH_IZDACI_IZVORI_EU!$U$5</f>
        <v>6636.140420731303</v>
      </c>
      <c r="N191" s="40">
        <f>RASH_IZDACI_IZVORI!N191/RASH_IZDACI_IZVORI_EU!$U$5</f>
        <v>0</v>
      </c>
      <c r="O191" s="40">
        <f>RASH_IZDACI_IZVORI!O191/RASH_IZDACI_IZVORI_EU!$U$5</f>
        <v>0</v>
      </c>
      <c r="P191" s="40">
        <f>RASH_IZDACI_IZVORI!P191/RASH_IZDACI_IZVORI_EU!$U$5</f>
        <v>6636.140420731303</v>
      </c>
      <c r="Q191" s="40">
        <f>RASH_IZDACI_IZVORI!Q191/RASH_IZDACI_IZVORI_EU!$U$5</f>
        <v>6636.140420731303</v>
      </c>
    </row>
    <row r="192" spans="1:17" s="6" customFormat="1" ht="24" customHeight="1">
      <c r="A192" s="208">
        <v>32391</v>
      </c>
      <c r="B192" s="209"/>
      <c r="C192" s="205" t="s">
        <v>143</v>
      </c>
      <c r="D192" s="206"/>
      <c r="E192" s="206"/>
      <c r="F192" s="207"/>
      <c r="G192" s="72">
        <f>RASH_IZDACI_IZVORI!G192/RASH_IZDACI_IZVORI_EU!$U$5</f>
        <v>6636.140420731303</v>
      </c>
      <c r="H192" s="43">
        <f>RASH_IZDACI_IZVORI!H192/RASH_IZDACI_IZVORI_EU!$U$5</f>
        <v>6636.140420731303</v>
      </c>
      <c r="I192" s="43">
        <f>RASH_IZDACI_IZVORI!I192/RASH_IZDACI_IZVORI_EU!$U$5</f>
        <v>6636.140420731303</v>
      </c>
      <c r="J192" s="43">
        <f>RASH_IZDACI_IZVORI!J192/RASH_IZDACI_IZVORI_EU!$U$5</f>
        <v>0</v>
      </c>
      <c r="K192" s="43">
        <f>RASH_IZDACI_IZVORI!K192/RASH_IZDACI_IZVORI_EU!$U$5</f>
        <v>0</v>
      </c>
      <c r="L192" s="35"/>
      <c r="M192" s="43">
        <f>RASH_IZDACI_IZVORI!M192/RASH_IZDACI_IZVORI_EU!$U$5</f>
        <v>6636.140420731303</v>
      </c>
      <c r="N192" s="43">
        <f>RASH_IZDACI_IZVORI!N192/RASH_IZDACI_IZVORI_EU!$U$5</f>
        <v>0</v>
      </c>
      <c r="O192" s="43">
        <f>RASH_IZDACI_IZVORI!O192/RASH_IZDACI_IZVORI_EU!$U$5</f>
        <v>0</v>
      </c>
      <c r="P192" s="43">
        <f>RASH_IZDACI_IZVORI!P192/RASH_IZDACI_IZVORI_EU!$U$5</f>
        <v>6636.140420731303</v>
      </c>
      <c r="Q192" s="43">
        <f>RASH_IZDACI_IZVORI!Q192/RASH_IZDACI_IZVORI_EU!$U$5</f>
        <v>6636.140420731303</v>
      </c>
    </row>
    <row r="193" spans="1:17" s="4" customFormat="1" ht="24" customHeight="1">
      <c r="A193" s="213">
        <v>329</v>
      </c>
      <c r="B193" s="215"/>
      <c r="C193" s="202" t="s">
        <v>68</v>
      </c>
      <c r="D193" s="203"/>
      <c r="E193" s="203"/>
      <c r="F193" s="204"/>
      <c r="G193" s="69">
        <f>RASH_IZDACI_IZVORI!G193/RASH_IZDACI_IZVORI_EU!$U$5</f>
        <v>2455.371955670582</v>
      </c>
      <c r="H193" s="40">
        <f>RASH_IZDACI_IZVORI!H193/RASH_IZDACI_IZVORI_EU!$U$5</f>
        <v>2455.371955670582</v>
      </c>
      <c r="I193" s="40">
        <f>RASH_IZDACI_IZVORI!I193/RASH_IZDACI_IZVORI_EU!$U$5</f>
        <v>2455.371955670582</v>
      </c>
      <c r="J193" s="40">
        <f>RASH_IZDACI_IZVORI!J193/RASH_IZDACI_IZVORI_EU!$U$5</f>
        <v>0</v>
      </c>
      <c r="K193" s="40">
        <f>RASH_IZDACI_IZVORI!K193/RASH_IZDACI_IZVORI_EU!$U$5</f>
        <v>0</v>
      </c>
      <c r="L193" s="50">
        <f>SUM(L194+L196)</f>
        <v>0</v>
      </c>
      <c r="M193" s="40">
        <f>RASH_IZDACI_IZVORI!M193/RASH_IZDACI_IZVORI_EU!$U$5</f>
        <v>2455.371955670582</v>
      </c>
      <c r="N193" s="40">
        <f>RASH_IZDACI_IZVORI!N193/RASH_IZDACI_IZVORI_EU!$U$5</f>
        <v>0</v>
      </c>
      <c r="O193" s="40">
        <f>RASH_IZDACI_IZVORI!O193/RASH_IZDACI_IZVORI_EU!$U$5</f>
        <v>0</v>
      </c>
      <c r="P193" s="40">
        <f>RASH_IZDACI_IZVORI!P193/RASH_IZDACI_IZVORI_EU!$U$5</f>
        <v>2389.0105514632687</v>
      </c>
      <c r="Q193" s="40">
        <f>RASH_IZDACI_IZVORI!Q193/RASH_IZDACI_IZVORI_EU!$U$5</f>
        <v>2389.0105514632687</v>
      </c>
    </row>
    <row r="194" spans="1:17" s="4" customFormat="1" ht="21.75" customHeight="1">
      <c r="A194" s="175">
        <v>3295</v>
      </c>
      <c r="B194" s="175"/>
      <c r="C194" s="175" t="s">
        <v>72</v>
      </c>
      <c r="D194" s="175"/>
      <c r="E194" s="175"/>
      <c r="F194" s="175"/>
      <c r="G194" s="69">
        <f>RASH_IZDACI_IZVORI!G194/RASH_IZDACI_IZVORI_EU!$U$5</f>
        <v>66.36140420731303</v>
      </c>
      <c r="H194" s="40">
        <f>RASH_IZDACI_IZVORI!H194/RASH_IZDACI_IZVORI_EU!$U$5</f>
        <v>66.36140420731303</v>
      </c>
      <c r="I194" s="40">
        <f>RASH_IZDACI_IZVORI!I194/RASH_IZDACI_IZVORI_EU!$U$5</f>
        <v>66.36140420731303</v>
      </c>
      <c r="J194" s="40">
        <f>RASH_IZDACI_IZVORI!J194/RASH_IZDACI_IZVORI_EU!$U$5</f>
        <v>0</v>
      </c>
      <c r="K194" s="40">
        <f>RASH_IZDACI_IZVORI!K194/RASH_IZDACI_IZVORI_EU!$U$5</f>
        <v>0</v>
      </c>
      <c r="L194" s="40">
        <f>SUM(L195)</f>
        <v>0</v>
      </c>
      <c r="M194" s="40">
        <f>RASH_IZDACI_IZVORI!M194/RASH_IZDACI_IZVORI_EU!$U$5</f>
        <v>66.36140420731303</v>
      </c>
      <c r="N194" s="40">
        <f>RASH_IZDACI_IZVORI!N194/RASH_IZDACI_IZVORI_EU!$U$5</f>
        <v>0</v>
      </c>
      <c r="O194" s="40">
        <f>RASH_IZDACI_IZVORI!O194/RASH_IZDACI_IZVORI_EU!$U$5</f>
        <v>0</v>
      </c>
      <c r="P194" s="40">
        <f>RASH_IZDACI_IZVORI!P194/RASH_IZDACI_IZVORI_EU!$U$5</f>
        <v>0</v>
      </c>
      <c r="Q194" s="40">
        <f>RASH_IZDACI_IZVORI!Q194/RASH_IZDACI_IZVORI_EU!$U$5</f>
        <v>0</v>
      </c>
    </row>
    <row r="195" spans="1:17" s="6" customFormat="1" ht="24" customHeight="1">
      <c r="A195" s="216">
        <v>32953</v>
      </c>
      <c r="B195" s="209"/>
      <c r="C195" s="208" t="s">
        <v>154</v>
      </c>
      <c r="D195" s="216"/>
      <c r="E195" s="216"/>
      <c r="F195" s="209"/>
      <c r="G195" s="72">
        <f>RASH_IZDACI_IZVORI!G195/RASH_IZDACI_IZVORI_EU!$U$5</f>
        <v>66.36140420731303</v>
      </c>
      <c r="H195" s="43">
        <f>RASH_IZDACI_IZVORI!H195/RASH_IZDACI_IZVORI_EU!$U$5</f>
        <v>66.36140420731303</v>
      </c>
      <c r="I195" s="43">
        <f>RASH_IZDACI_IZVORI!I195/RASH_IZDACI_IZVORI_EU!$U$5</f>
        <v>66.36140420731303</v>
      </c>
      <c r="J195" s="43">
        <f>RASH_IZDACI_IZVORI!J195/RASH_IZDACI_IZVORI_EU!$U$5</f>
        <v>0</v>
      </c>
      <c r="K195" s="43">
        <f>RASH_IZDACI_IZVORI!K195/RASH_IZDACI_IZVORI_EU!$U$5</f>
        <v>0</v>
      </c>
      <c r="L195" s="35"/>
      <c r="M195" s="43">
        <f>RASH_IZDACI_IZVORI!M195/RASH_IZDACI_IZVORI_EU!$U$5</f>
        <v>66.36140420731303</v>
      </c>
      <c r="N195" s="43">
        <f>RASH_IZDACI_IZVORI!N195/RASH_IZDACI_IZVORI_EU!$U$5</f>
        <v>0</v>
      </c>
      <c r="O195" s="43">
        <f>RASH_IZDACI_IZVORI!O195/RASH_IZDACI_IZVORI_EU!$U$5</f>
        <v>0</v>
      </c>
      <c r="P195" s="43">
        <f>RASH_IZDACI_IZVORI!P195/RASH_IZDACI_IZVORI_EU!$U$5</f>
        <v>0</v>
      </c>
      <c r="Q195" s="43">
        <f>RASH_IZDACI_IZVORI!Q195/RASH_IZDACI_IZVORI_EU!$U$5</f>
        <v>0</v>
      </c>
    </row>
    <row r="196" spans="1:17" s="4" customFormat="1" ht="26.25" customHeight="1">
      <c r="A196" s="175">
        <v>3299</v>
      </c>
      <c r="B196" s="175"/>
      <c r="C196" s="202" t="s">
        <v>68</v>
      </c>
      <c r="D196" s="203"/>
      <c r="E196" s="203"/>
      <c r="F196" s="204"/>
      <c r="G196" s="69">
        <f>RASH_IZDACI_IZVORI!G196/RASH_IZDACI_IZVORI_EU!$U$5</f>
        <v>2389.0105514632687</v>
      </c>
      <c r="H196" s="40">
        <f>RASH_IZDACI_IZVORI!H196/RASH_IZDACI_IZVORI_EU!$U$5</f>
        <v>2389.0105514632687</v>
      </c>
      <c r="I196" s="40">
        <f>RASH_IZDACI_IZVORI!I196/RASH_IZDACI_IZVORI_EU!$U$5</f>
        <v>2389.0105514632687</v>
      </c>
      <c r="J196" s="40">
        <f>RASH_IZDACI_IZVORI!J196/RASH_IZDACI_IZVORI_EU!$U$5</f>
        <v>0</v>
      </c>
      <c r="K196" s="40">
        <f>RASH_IZDACI_IZVORI!K196/RASH_IZDACI_IZVORI_EU!$U$5</f>
        <v>0</v>
      </c>
      <c r="L196" s="50">
        <f>SUM(L197)</f>
        <v>0</v>
      </c>
      <c r="M196" s="40">
        <f>RASH_IZDACI_IZVORI!M196/RASH_IZDACI_IZVORI_EU!$U$5</f>
        <v>2389.0105514632687</v>
      </c>
      <c r="N196" s="40">
        <f>RASH_IZDACI_IZVORI!N196/RASH_IZDACI_IZVORI_EU!$U$5</f>
        <v>0</v>
      </c>
      <c r="O196" s="40">
        <f>RASH_IZDACI_IZVORI!O196/RASH_IZDACI_IZVORI_EU!$U$5</f>
        <v>0</v>
      </c>
      <c r="P196" s="40">
        <f>RASH_IZDACI_IZVORI!P196/RASH_IZDACI_IZVORI_EU!$U$5</f>
        <v>2389.0105514632687</v>
      </c>
      <c r="Q196" s="40">
        <f>RASH_IZDACI_IZVORI!Q196/RASH_IZDACI_IZVORI_EU!$U$5</f>
        <v>2389.0105514632687</v>
      </c>
    </row>
    <row r="197" spans="1:17" s="6" customFormat="1" ht="26.25" customHeight="1">
      <c r="A197" s="208">
        <v>32999</v>
      </c>
      <c r="B197" s="209"/>
      <c r="C197" s="205" t="s">
        <v>68</v>
      </c>
      <c r="D197" s="206"/>
      <c r="E197" s="206"/>
      <c r="F197" s="207"/>
      <c r="G197" s="72">
        <f>RASH_IZDACI_IZVORI!G197/RASH_IZDACI_IZVORI_EU!$U$5</f>
        <v>2389.0105514632687</v>
      </c>
      <c r="H197" s="43">
        <f>RASH_IZDACI_IZVORI!H197/RASH_IZDACI_IZVORI_EU!$U$5</f>
        <v>2389.0105514632687</v>
      </c>
      <c r="I197" s="43">
        <f>RASH_IZDACI_IZVORI!I197/RASH_IZDACI_IZVORI_EU!$U$5</f>
        <v>2389.0105514632687</v>
      </c>
      <c r="J197" s="43">
        <f>RASH_IZDACI_IZVORI!J197/RASH_IZDACI_IZVORI_EU!$U$5</f>
        <v>0</v>
      </c>
      <c r="K197" s="43">
        <f>RASH_IZDACI_IZVORI!K197/RASH_IZDACI_IZVORI_EU!$U$5</f>
        <v>0</v>
      </c>
      <c r="L197" s="35"/>
      <c r="M197" s="43">
        <f>RASH_IZDACI_IZVORI!M197/RASH_IZDACI_IZVORI_EU!$U$5</f>
        <v>2389.0105514632687</v>
      </c>
      <c r="N197" s="43">
        <f>RASH_IZDACI_IZVORI!N197/RASH_IZDACI_IZVORI_EU!$U$5</f>
        <v>0</v>
      </c>
      <c r="O197" s="43">
        <f>RASH_IZDACI_IZVORI!O197/RASH_IZDACI_IZVORI_EU!$U$5</f>
        <v>0</v>
      </c>
      <c r="P197" s="43">
        <f>RASH_IZDACI_IZVORI!P197/RASH_IZDACI_IZVORI_EU!$U$5</f>
        <v>2389.0105514632687</v>
      </c>
      <c r="Q197" s="43">
        <f>RASH_IZDACI_IZVORI!Q197/RASH_IZDACI_IZVORI_EU!$U$5</f>
        <v>2389.0105514632687</v>
      </c>
    </row>
    <row r="198" spans="1:17" s="4" customFormat="1" ht="24.75" customHeight="1">
      <c r="A198" s="248">
        <v>4</v>
      </c>
      <c r="B198" s="249"/>
      <c r="C198" s="250" t="s">
        <v>78</v>
      </c>
      <c r="D198" s="251"/>
      <c r="E198" s="251"/>
      <c r="F198" s="252"/>
      <c r="G198" s="124">
        <f>RASH_IZDACI_IZVORI!G198/RASH_IZDACI_IZVORI_EU!$U$5</f>
        <v>2830.9775034839736</v>
      </c>
      <c r="H198" s="122">
        <f>RASH_IZDACI_IZVORI!H198/RASH_IZDACI_IZVORI_EU!$U$5</f>
        <v>2768.33233791227</v>
      </c>
      <c r="I198" s="122">
        <f>RASH_IZDACI_IZVORI!I198/RASH_IZDACI_IZVORI_EU!$U$5</f>
        <v>1605.945981816975</v>
      </c>
      <c r="J198" s="122">
        <f>RASH_IZDACI_IZVORI!J198/RASH_IZDACI_IZVORI_EU!$U$5</f>
        <v>0</v>
      </c>
      <c r="K198" s="122">
        <f>RASH_IZDACI_IZVORI!K198/RASH_IZDACI_IZVORI_EU!$U$5</f>
        <v>0</v>
      </c>
      <c r="L198" s="130">
        <f>SUM(L199)</f>
        <v>0</v>
      </c>
      <c r="M198" s="122">
        <f>RASH_IZDACI_IZVORI!M198/RASH_IZDACI_IZVORI_EU!$U$5</f>
        <v>1605.945981816975</v>
      </c>
      <c r="N198" s="122">
        <f>RASH_IZDACI_IZVORI!N198/RASH_IZDACI_IZVORI_EU!$U$5</f>
        <v>0</v>
      </c>
      <c r="O198" s="122">
        <f>RASH_IZDACI_IZVORI!O198/RASH_IZDACI_IZVORI_EU!$U$5</f>
        <v>0</v>
      </c>
      <c r="P198" s="122">
        <f>RASH_IZDACI_IZVORI!P198/RASH_IZDACI_IZVORI_EU!$U$5</f>
        <v>2654.456168292521</v>
      </c>
      <c r="Q198" s="122">
        <f>RASH_IZDACI_IZVORI!Q198/RASH_IZDACI_IZVORI_EU!$U$5</f>
        <v>2654.456168292521</v>
      </c>
    </row>
    <row r="199" spans="1:17" s="4" customFormat="1" ht="26.25" customHeight="1">
      <c r="A199" s="213">
        <v>42</v>
      </c>
      <c r="B199" s="215"/>
      <c r="C199" s="202" t="s">
        <v>79</v>
      </c>
      <c r="D199" s="203"/>
      <c r="E199" s="203"/>
      <c r="F199" s="204"/>
      <c r="G199" s="69">
        <f>RASH_IZDACI_IZVORI!G199/RASH_IZDACI_IZVORI_EU!$U$5</f>
        <v>2830.9775034839736</v>
      </c>
      <c r="H199" s="40">
        <f>RASH_IZDACI_IZVORI!H199/RASH_IZDACI_IZVORI_EU!$U$5</f>
        <v>2768.33233791227</v>
      </c>
      <c r="I199" s="40">
        <f>RASH_IZDACI_IZVORI!I199/RASH_IZDACI_IZVORI_EU!$U$5</f>
        <v>1605.945981816975</v>
      </c>
      <c r="J199" s="40">
        <f>RASH_IZDACI_IZVORI!J199/RASH_IZDACI_IZVORI_EU!$U$5</f>
        <v>0</v>
      </c>
      <c r="K199" s="40">
        <f>RASH_IZDACI_IZVORI!K199/RASH_IZDACI_IZVORI_EU!$U$5</f>
        <v>0</v>
      </c>
      <c r="L199" s="50">
        <f>SUM(L200)</f>
        <v>0</v>
      </c>
      <c r="M199" s="40">
        <f>RASH_IZDACI_IZVORI!M199/RASH_IZDACI_IZVORI_EU!$U$5</f>
        <v>1605.945981816975</v>
      </c>
      <c r="N199" s="40">
        <f>RASH_IZDACI_IZVORI!N199/RASH_IZDACI_IZVORI_EU!$U$5</f>
        <v>0</v>
      </c>
      <c r="O199" s="40">
        <f>RASH_IZDACI_IZVORI!O199/RASH_IZDACI_IZVORI_EU!$U$5</f>
        <v>0</v>
      </c>
      <c r="P199" s="40">
        <f>RASH_IZDACI_IZVORI!P199/RASH_IZDACI_IZVORI_EU!$U$5</f>
        <v>2654.456168292521</v>
      </c>
      <c r="Q199" s="40">
        <f>RASH_IZDACI_IZVORI!Q199/RASH_IZDACI_IZVORI_EU!$U$5</f>
        <v>2654.456168292521</v>
      </c>
    </row>
    <row r="200" spans="1:17" s="9" customFormat="1" ht="12.75" customHeight="1">
      <c r="A200" s="243">
        <v>422</v>
      </c>
      <c r="B200" s="244"/>
      <c r="C200" s="243" t="s">
        <v>80</v>
      </c>
      <c r="D200" s="245"/>
      <c r="E200" s="245"/>
      <c r="F200" s="244"/>
      <c r="G200" s="69">
        <f>RASH_IZDACI_IZVORI!G200/RASH_IZDACI_IZVORI_EU!$U$5</f>
        <v>2830.9775034839736</v>
      </c>
      <c r="H200" s="40">
        <f>RASH_IZDACI_IZVORI!H200/RASH_IZDACI_IZVORI_EU!$U$5</f>
        <v>2768.33233791227</v>
      </c>
      <c r="I200" s="40">
        <f>RASH_IZDACI_IZVORI!I200/RASH_IZDACI_IZVORI_EU!$U$5</f>
        <v>1605.945981816975</v>
      </c>
      <c r="J200" s="40">
        <f>RASH_IZDACI_IZVORI!J200/RASH_IZDACI_IZVORI_EU!$U$5</f>
        <v>0</v>
      </c>
      <c r="K200" s="40">
        <f>RASH_IZDACI_IZVORI!K200/RASH_IZDACI_IZVORI_EU!$U$5</f>
        <v>0</v>
      </c>
      <c r="L200" s="129">
        <f>SUM(L201)</f>
        <v>0</v>
      </c>
      <c r="M200" s="40">
        <f>RASH_IZDACI_IZVORI!M200/RASH_IZDACI_IZVORI_EU!$U$5</f>
        <v>1605.945981816975</v>
      </c>
      <c r="N200" s="40">
        <f>RASH_IZDACI_IZVORI!N200/RASH_IZDACI_IZVORI_EU!$U$5</f>
        <v>0</v>
      </c>
      <c r="O200" s="40">
        <f>RASH_IZDACI_IZVORI!O200/RASH_IZDACI_IZVORI_EU!$U$5</f>
        <v>0</v>
      </c>
      <c r="P200" s="40">
        <f>RASH_IZDACI_IZVORI!P200/RASH_IZDACI_IZVORI_EU!$U$5</f>
        <v>2654.456168292521</v>
      </c>
      <c r="Q200" s="40">
        <f>RASH_IZDACI_IZVORI!Q200/RASH_IZDACI_IZVORI_EU!$U$5</f>
        <v>2654.456168292521</v>
      </c>
    </row>
    <row r="201" spans="1:17" s="4" customFormat="1" ht="12.75">
      <c r="A201" s="175">
        <v>4221</v>
      </c>
      <c r="B201" s="175"/>
      <c r="C201" s="175" t="s">
        <v>81</v>
      </c>
      <c r="D201" s="175"/>
      <c r="E201" s="175"/>
      <c r="F201" s="175"/>
      <c r="G201" s="69">
        <f>RASH_IZDACI_IZVORI!G201/RASH_IZDACI_IZVORI_EU!$U$5</f>
        <v>2830.9775034839736</v>
      </c>
      <c r="H201" s="40">
        <f>RASH_IZDACI_IZVORI!H201/RASH_IZDACI_IZVORI_EU!$U$5</f>
        <v>1474.0195102528369</v>
      </c>
      <c r="I201" s="40">
        <f>RASH_IZDACI_IZVORI!I201/RASH_IZDACI_IZVORI_EU!$U$5</f>
        <v>1605.945981816975</v>
      </c>
      <c r="J201" s="40">
        <f>RASH_IZDACI_IZVORI!J201/RASH_IZDACI_IZVORI_EU!$U$5</f>
        <v>0</v>
      </c>
      <c r="K201" s="40">
        <f>RASH_IZDACI_IZVORI!K201/RASH_IZDACI_IZVORI_EU!$U$5</f>
        <v>0</v>
      </c>
      <c r="L201" s="40">
        <f>SUM(L202)</f>
        <v>0</v>
      </c>
      <c r="M201" s="40">
        <f>RASH_IZDACI_IZVORI!M201/RASH_IZDACI_IZVORI_EU!$U$5</f>
        <v>1605.945981816975</v>
      </c>
      <c r="N201" s="40">
        <f>RASH_IZDACI_IZVORI!N201/RASH_IZDACI_IZVORI_EU!$U$5</f>
        <v>0</v>
      </c>
      <c r="O201" s="40">
        <f>RASH_IZDACI_IZVORI!O201/RASH_IZDACI_IZVORI_EU!$U$5</f>
        <v>0</v>
      </c>
      <c r="P201" s="40">
        <f>RASH_IZDACI_IZVORI!P201/RASH_IZDACI_IZVORI_EU!$U$5</f>
        <v>2654.456168292521</v>
      </c>
      <c r="Q201" s="40">
        <f>RASH_IZDACI_IZVORI!Q201/RASH_IZDACI_IZVORI_EU!$U$5</f>
        <v>2654.456168292521</v>
      </c>
    </row>
    <row r="202" spans="1:17" s="6" customFormat="1" ht="12.75">
      <c r="A202" s="208">
        <v>42211</v>
      </c>
      <c r="B202" s="209"/>
      <c r="C202" s="208" t="s">
        <v>160</v>
      </c>
      <c r="D202" s="216"/>
      <c r="E202" s="216"/>
      <c r="F202" s="209"/>
      <c r="G202" s="72">
        <f>RASH_IZDACI_IZVORI!G202/RASH_IZDACI_IZVORI_EU!$U$5</f>
        <v>2830.9775034839736</v>
      </c>
      <c r="H202" s="43">
        <f>RASH_IZDACI_IZVORI!H202/RASH_IZDACI_IZVORI_EU!$U$5</f>
        <v>1474.0195102528369</v>
      </c>
      <c r="I202" s="43">
        <f>RASH_IZDACI_IZVORI!I202/RASH_IZDACI_IZVORI_EU!$U$5</f>
        <v>1605.945981816975</v>
      </c>
      <c r="J202" s="43">
        <f>RASH_IZDACI_IZVORI!J202/RASH_IZDACI_IZVORI_EU!$U$5</f>
        <v>0</v>
      </c>
      <c r="K202" s="43">
        <f>RASH_IZDACI_IZVORI!K202/RASH_IZDACI_IZVORI_EU!$U$5</f>
        <v>0</v>
      </c>
      <c r="L202" s="35"/>
      <c r="M202" s="43">
        <f>RASH_IZDACI_IZVORI!M202/RASH_IZDACI_IZVORI_EU!$U$5</f>
        <v>1605.945981816975</v>
      </c>
      <c r="N202" s="43">
        <f>RASH_IZDACI_IZVORI!N202/RASH_IZDACI_IZVORI_EU!$U$5</f>
        <v>0</v>
      </c>
      <c r="O202" s="43">
        <f>RASH_IZDACI_IZVORI!O202/RASH_IZDACI_IZVORI_EU!$U$5</f>
        <v>0</v>
      </c>
      <c r="P202" s="43">
        <f>RASH_IZDACI_IZVORI!P202/RASH_IZDACI_IZVORI_EU!$U$5</f>
        <v>2654.456168292521</v>
      </c>
      <c r="Q202" s="43">
        <f>RASH_IZDACI_IZVORI!Q202/RASH_IZDACI_IZVORI_EU!$U$5</f>
        <v>2654.456168292521</v>
      </c>
    </row>
    <row r="203" spans="1:17" s="6" customFormat="1" ht="21" customHeight="1">
      <c r="A203" s="208">
        <v>4227</v>
      </c>
      <c r="B203" s="209"/>
      <c r="C203" s="205" t="s">
        <v>216</v>
      </c>
      <c r="D203" s="206"/>
      <c r="E203" s="206"/>
      <c r="F203" s="207"/>
      <c r="G203" s="72">
        <f>RASH_IZDACI_IZVORI!G203/RASH_IZDACI_IZVORI_EU!$U$5</f>
        <v>0</v>
      </c>
      <c r="H203" s="43">
        <f>RASH_IZDACI_IZVORI!H203/RASH_IZDACI_IZVORI_EU!$U$5</f>
        <v>1294.3128276594332</v>
      </c>
      <c r="I203" s="43">
        <f>RASH_IZDACI_IZVORI!I203/RASH_IZDACI_IZVORI_EU!$U$5</f>
        <v>0</v>
      </c>
      <c r="J203" s="43">
        <f>RASH_IZDACI_IZVORI!J203/RASH_IZDACI_IZVORI_EU!$U$5</f>
        <v>0</v>
      </c>
      <c r="K203" s="43">
        <f>RASH_IZDACI_IZVORI!K203/RASH_IZDACI_IZVORI_EU!$U$5</f>
        <v>0</v>
      </c>
      <c r="L203" s="51">
        <f>SUM(L204)</f>
        <v>0</v>
      </c>
      <c r="M203" s="43">
        <f>RASH_IZDACI_IZVORI!M203/RASH_IZDACI_IZVORI_EU!$U$5</f>
        <v>0</v>
      </c>
      <c r="N203" s="43">
        <f>RASH_IZDACI_IZVORI!N203/RASH_IZDACI_IZVORI_EU!$U$5</f>
        <v>0</v>
      </c>
      <c r="O203" s="43">
        <f>RASH_IZDACI_IZVORI!O203/RASH_IZDACI_IZVORI_EU!$U$5</f>
        <v>0</v>
      </c>
      <c r="P203" s="43">
        <f>RASH_IZDACI_IZVORI!P203/RASH_IZDACI_IZVORI_EU!$U$5</f>
        <v>0</v>
      </c>
      <c r="Q203" s="43">
        <f>RASH_IZDACI_IZVORI!Q203/RASH_IZDACI_IZVORI_EU!$U$5</f>
        <v>0</v>
      </c>
    </row>
    <row r="204" spans="1:17" s="6" customFormat="1" ht="27.75" customHeight="1">
      <c r="A204" s="208">
        <v>42273</v>
      </c>
      <c r="B204" s="209"/>
      <c r="C204" s="205" t="s">
        <v>218</v>
      </c>
      <c r="D204" s="206"/>
      <c r="E204" s="206"/>
      <c r="F204" s="207"/>
      <c r="G204" s="72">
        <f>RASH_IZDACI_IZVORI!G204/RASH_IZDACI_IZVORI_EU!$U$5</f>
        <v>0</v>
      </c>
      <c r="H204" s="43">
        <f>RASH_IZDACI_IZVORI!H204/RASH_IZDACI_IZVORI_EU!$U$5</f>
        <v>1294.3128276594332</v>
      </c>
      <c r="I204" s="43">
        <f>RASH_IZDACI_IZVORI!I204/RASH_IZDACI_IZVORI_EU!$U$5</f>
        <v>0</v>
      </c>
      <c r="J204" s="43">
        <f>RASH_IZDACI_IZVORI!J204/RASH_IZDACI_IZVORI_EU!$U$5</f>
        <v>0</v>
      </c>
      <c r="K204" s="43">
        <f>RASH_IZDACI_IZVORI!K204/RASH_IZDACI_IZVORI_EU!$U$5</f>
        <v>0</v>
      </c>
      <c r="L204" s="35"/>
      <c r="M204" s="43">
        <f>RASH_IZDACI_IZVORI!M204/RASH_IZDACI_IZVORI_EU!$U$5</f>
        <v>0</v>
      </c>
      <c r="N204" s="43">
        <f>RASH_IZDACI_IZVORI!N204/RASH_IZDACI_IZVORI_EU!$U$5</f>
        <v>0</v>
      </c>
      <c r="O204" s="43">
        <f>RASH_IZDACI_IZVORI!O204/RASH_IZDACI_IZVORI_EU!$U$5</f>
        <v>0</v>
      </c>
      <c r="P204" s="43">
        <f>RASH_IZDACI_IZVORI!P204/RASH_IZDACI_IZVORI_EU!$U$5</f>
        <v>0</v>
      </c>
      <c r="Q204" s="43">
        <f>RASH_IZDACI_IZVORI!Q204/RASH_IZDACI_IZVORI_EU!$U$5</f>
        <v>0</v>
      </c>
    </row>
    <row r="205" spans="1:17" s="131" customFormat="1" ht="15" customHeight="1">
      <c r="A205" s="217">
        <v>922</v>
      </c>
      <c r="B205" s="218"/>
      <c r="C205" s="219" t="s">
        <v>225</v>
      </c>
      <c r="D205" s="220"/>
      <c r="E205" s="220"/>
      <c r="F205" s="221"/>
      <c r="G205" s="125">
        <f>RASH_IZDACI_IZVORI!G205/RASH_IZDACI_IZVORI_EU!$U$5</f>
        <v>0</v>
      </c>
      <c r="H205" s="121">
        <f>RASH_IZDACI_IZVORI!H205/RASH_IZDACI_IZVORI_EU!$U$5</f>
        <v>23757.38270621806</v>
      </c>
      <c r="I205" s="121">
        <f>RASH_IZDACI_IZVORI!I205/RASH_IZDACI_IZVORI_EU!$U$5</f>
        <v>13272.280841462605</v>
      </c>
      <c r="J205" s="121">
        <f>RASH_IZDACI_IZVORI!J205/RASH_IZDACI_IZVORI_EU!$U$5</f>
        <v>0</v>
      </c>
      <c r="K205" s="121">
        <f>RASH_IZDACI_IZVORI!K205/RASH_IZDACI_IZVORI_EU!$U$5</f>
        <v>0</v>
      </c>
      <c r="L205" s="126"/>
      <c r="M205" s="121">
        <f>RASH_IZDACI_IZVORI!M205/RASH_IZDACI_IZVORI_EU!$U$5</f>
        <v>0</v>
      </c>
      <c r="N205" s="121">
        <f>RASH_IZDACI_IZVORI!N205/RASH_IZDACI_IZVORI_EU!$U$5</f>
        <v>13272.280841462605</v>
      </c>
      <c r="O205" s="121">
        <f>RASH_IZDACI_IZVORI!O205/RASH_IZDACI_IZVORI_EU!$U$5</f>
        <v>0</v>
      </c>
      <c r="P205" s="121">
        <f>RASH_IZDACI_IZVORI!P205/RASH_IZDACI_IZVORI_EU!$U$5</f>
        <v>13272.280841462605</v>
      </c>
      <c r="Q205" s="121">
        <f>RASH_IZDACI_IZVORI!Q205/RASH_IZDACI_IZVORI_EU!$U$5</f>
        <v>13272.280841462605</v>
      </c>
    </row>
    <row r="206" spans="1:17" s="4" customFormat="1" ht="12.75">
      <c r="A206" s="182"/>
      <c r="B206" s="182"/>
      <c r="C206" s="246" t="s">
        <v>89</v>
      </c>
      <c r="D206" s="246"/>
      <c r="E206" s="246"/>
      <c r="F206" s="246"/>
      <c r="G206" s="125">
        <f>RASH_IZDACI_IZVORI!G206/RASH_IZDACI_IZVORI_EU!$U$5</f>
        <v>0</v>
      </c>
      <c r="H206" s="121">
        <f>RASH_IZDACI_IZVORI!H206/RASH_IZDACI_IZVORI_EU!$U$5</f>
        <v>0</v>
      </c>
      <c r="I206" s="121">
        <f>RASH_IZDACI_IZVORI!I206/RASH_IZDACI_IZVORI_EU!$U$5</f>
        <v>1960382.3744110423</v>
      </c>
      <c r="J206" s="121">
        <f>RASH_IZDACI_IZVORI!J206/RASH_IZDACI_IZVORI_EU!$U$5</f>
        <v>1109495.1224367907</v>
      </c>
      <c r="K206" s="121">
        <f>RASH_IZDACI_IZVORI!K206/RASH_IZDACI_IZVORI_EU!$U$5</f>
        <v>94896.80801645762</v>
      </c>
      <c r="L206" s="121" t="e">
        <f>SUM(L10+L153+L169)</f>
        <v>#REF!</v>
      </c>
      <c r="M206" s="121">
        <f>RASH_IZDACI_IZVORI!M206/RASH_IZDACI_IZVORI_EU!$U$5</f>
        <v>108832.70289999335</v>
      </c>
      <c r="N206" s="121">
        <f>RASH_IZDACI_IZVORI!N206/RASH_IZDACI_IZVORI_EU!$U$5</f>
        <v>641185.2146791426</v>
      </c>
      <c r="O206" s="121">
        <f>RASH_IZDACI_IZVORI!O206/RASH_IZDACI_IZVORI_EU!$U$5</f>
        <v>5972.526378658172</v>
      </c>
      <c r="P206" s="121">
        <f>RASH_IZDACI_IZVORI!P206/RASH_IZDACI_IZVORI_EU!$U$5</f>
        <v>0</v>
      </c>
      <c r="Q206" s="121">
        <f>RASH_IZDACI_IZVORI!Q206/RASH_IZDACI_IZVORI_EU!$U$5</f>
        <v>0</v>
      </c>
    </row>
    <row r="207" spans="1:17" ht="12.75">
      <c r="A207" s="182"/>
      <c r="B207" s="182"/>
      <c r="C207" s="246" t="s">
        <v>87</v>
      </c>
      <c r="D207" s="246"/>
      <c r="E207" s="246"/>
      <c r="F207" s="246"/>
      <c r="G207" s="125">
        <f>RASH_IZDACI_IZVORI!G207/RASH_IZDACI_IZVORI_EU!$U$5</f>
        <v>2719854.004910744</v>
      </c>
      <c r="H207" s="121">
        <f>RASH_IZDACI_IZVORI!H207/RASH_IZDACI_IZVORI_EU!$U$5</f>
        <v>2155717.03497246</v>
      </c>
      <c r="I207" s="121">
        <f>RASH_IZDACI_IZVORI!I207/RASH_IZDACI_IZVORI_EU!$U$5</f>
        <v>1960382.3744110423</v>
      </c>
      <c r="J207" s="121">
        <f>RASH_IZDACI_IZVORI!J207/RASH_IZDACI_IZVORI_EU!$U$5</f>
        <v>0</v>
      </c>
      <c r="K207" s="121">
        <f>RASH_IZDACI_IZVORI!K207/RASH_IZDACI_IZVORI_EU!$U$5</f>
        <v>0</v>
      </c>
      <c r="L207" s="121" t="e">
        <f>SUM(L10+L153+L169)</f>
        <v>#REF!</v>
      </c>
      <c r="M207" s="121">
        <f>RASH_IZDACI_IZVORI!M207/RASH_IZDACI_IZVORI_EU!$U$5</f>
        <v>0</v>
      </c>
      <c r="N207" s="121">
        <f>RASH_IZDACI_IZVORI!N207/RASH_IZDACI_IZVORI_EU!$U$5</f>
        <v>0</v>
      </c>
      <c r="O207" s="121">
        <f>RASH_IZDACI_IZVORI!O207/RASH_IZDACI_IZVORI_EU!$U$5</f>
        <v>0</v>
      </c>
      <c r="P207" s="121">
        <f>RASH_IZDACI_IZVORI!P207/RASH_IZDACI_IZVORI_EU!$U$5</f>
        <v>2004028.1372353837</v>
      </c>
      <c r="Q207" s="121">
        <f>RASH_IZDACI_IZVORI!Q207/RASH_IZDACI_IZVORI_EU!$U$5</f>
        <v>2031456.6328223504</v>
      </c>
    </row>
    <row r="209" spans="3:5" ht="12.75">
      <c r="C209" s="4" t="s">
        <v>252</v>
      </c>
      <c r="D209" s="4"/>
      <c r="E209" s="4"/>
    </row>
    <row r="211" spans="3:17" ht="12.75">
      <c r="C211" s="6" t="s">
        <v>253</v>
      </c>
      <c r="N211" s="136" t="s">
        <v>228</v>
      </c>
      <c r="O211" s="136"/>
      <c r="P211" s="136"/>
      <c r="Q211" s="136"/>
    </row>
    <row r="212" spans="14:16" ht="12.75">
      <c r="N212" s="4"/>
      <c r="O212" s="4"/>
      <c r="P212" s="4"/>
    </row>
    <row r="213" spans="14:16" ht="12.75">
      <c r="N213" s="136" t="s">
        <v>229</v>
      </c>
      <c r="O213" s="136"/>
      <c r="P213" s="136"/>
    </row>
    <row r="214" spans="14:16" ht="12.75">
      <c r="N214" s="4"/>
      <c r="O214" s="4"/>
      <c r="P214" s="4"/>
    </row>
  </sheetData>
  <sheetProtection/>
  <mergeCells count="404">
    <mergeCell ref="A202:B202"/>
    <mergeCell ref="C202:F202"/>
    <mergeCell ref="A203:B203"/>
    <mergeCell ref="C203:F203"/>
    <mergeCell ref="A204:B204"/>
    <mergeCell ref="C204:F204"/>
    <mergeCell ref="A199:B199"/>
    <mergeCell ref="C199:F199"/>
    <mergeCell ref="A200:B200"/>
    <mergeCell ref="C200:F200"/>
    <mergeCell ref="A201:B201"/>
    <mergeCell ref="C201:F201"/>
    <mergeCell ref="A196:B196"/>
    <mergeCell ref="C196:F196"/>
    <mergeCell ref="A197:B197"/>
    <mergeCell ref="C197:F197"/>
    <mergeCell ref="A198:B198"/>
    <mergeCell ref="C198:F198"/>
    <mergeCell ref="A193:B193"/>
    <mergeCell ref="C193:F193"/>
    <mergeCell ref="A194:B194"/>
    <mergeCell ref="C194:F194"/>
    <mergeCell ref="A195:B195"/>
    <mergeCell ref="C195:F195"/>
    <mergeCell ref="A190:B190"/>
    <mergeCell ref="C190:F190"/>
    <mergeCell ref="A191:B191"/>
    <mergeCell ref="C191:F191"/>
    <mergeCell ref="A192:B192"/>
    <mergeCell ref="C192:F192"/>
    <mergeCell ref="A187:B187"/>
    <mergeCell ref="C187:F187"/>
    <mergeCell ref="A188:B188"/>
    <mergeCell ref="C188:F188"/>
    <mergeCell ref="A189:B189"/>
    <mergeCell ref="C189:F189"/>
    <mergeCell ref="A184:B184"/>
    <mergeCell ref="C184:F184"/>
    <mergeCell ref="A185:B185"/>
    <mergeCell ref="C185:F185"/>
    <mergeCell ref="A186:B186"/>
    <mergeCell ref="C186:F186"/>
    <mergeCell ref="A181:B181"/>
    <mergeCell ref="C181:F181"/>
    <mergeCell ref="A182:B182"/>
    <mergeCell ref="C182:F182"/>
    <mergeCell ref="A183:B183"/>
    <mergeCell ref="C183:F183"/>
    <mergeCell ref="A178:B178"/>
    <mergeCell ref="C178:F178"/>
    <mergeCell ref="A179:B179"/>
    <mergeCell ref="C179:F179"/>
    <mergeCell ref="A180:B180"/>
    <mergeCell ref="C180:F180"/>
    <mergeCell ref="A174:Q174"/>
    <mergeCell ref="A175:Q175"/>
    <mergeCell ref="A176:B176"/>
    <mergeCell ref="C176:F176"/>
    <mergeCell ref="A177:B177"/>
    <mergeCell ref="C177:F177"/>
    <mergeCell ref="A1:T1"/>
    <mergeCell ref="A2:T3"/>
    <mergeCell ref="A5:B5"/>
    <mergeCell ref="C5:F5"/>
    <mergeCell ref="A6:Q6"/>
    <mergeCell ref="A7:Q7"/>
    <mergeCell ref="A8:Q8"/>
    <mergeCell ref="A9:Q9"/>
    <mergeCell ref="A10:B10"/>
    <mergeCell ref="C10:F10"/>
    <mergeCell ref="A11:B11"/>
    <mergeCell ref="C11:F11"/>
    <mergeCell ref="A12:B12"/>
    <mergeCell ref="C12:F12"/>
    <mergeCell ref="A13:B13"/>
    <mergeCell ref="C13:F13"/>
    <mergeCell ref="A14:B14"/>
    <mergeCell ref="C14:F14"/>
    <mergeCell ref="A16:B16"/>
    <mergeCell ref="C16:F16"/>
    <mergeCell ref="A17:B17"/>
    <mergeCell ref="C17:F17"/>
    <mergeCell ref="A18:B18"/>
    <mergeCell ref="C18:F18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29:B29"/>
    <mergeCell ref="C29:F29"/>
    <mergeCell ref="A30:B30"/>
    <mergeCell ref="C30:F30"/>
    <mergeCell ref="A31:B31"/>
    <mergeCell ref="C31:F31"/>
    <mergeCell ref="A32:B32"/>
    <mergeCell ref="C32:F32"/>
    <mergeCell ref="A33:B33"/>
    <mergeCell ref="C33:F33"/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  <mergeCell ref="A39:B39"/>
    <mergeCell ref="C39:F39"/>
    <mergeCell ref="A40:B40"/>
    <mergeCell ref="C40:F40"/>
    <mergeCell ref="A41:B41"/>
    <mergeCell ref="C41:F41"/>
    <mergeCell ref="A42:B42"/>
    <mergeCell ref="C42:F42"/>
    <mergeCell ref="A43:B43"/>
    <mergeCell ref="C43:F43"/>
    <mergeCell ref="A44:B44"/>
    <mergeCell ref="C44:F44"/>
    <mergeCell ref="A45:B45"/>
    <mergeCell ref="C45:F45"/>
    <mergeCell ref="A46:B46"/>
    <mergeCell ref="C46:F46"/>
    <mergeCell ref="A47:B47"/>
    <mergeCell ref="C47:F47"/>
    <mergeCell ref="A48:B48"/>
    <mergeCell ref="C48:F48"/>
    <mergeCell ref="A49:B49"/>
    <mergeCell ref="C49:F49"/>
    <mergeCell ref="A50:B50"/>
    <mergeCell ref="C50:F50"/>
    <mergeCell ref="A51:B51"/>
    <mergeCell ref="C51:F51"/>
    <mergeCell ref="A52:B52"/>
    <mergeCell ref="C52:F52"/>
    <mergeCell ref="A53:B53"/>
    <mergeCell ref="C53:F53"/>
    <mergeCell ref="A54:B54"/>
    <mergeCell ref="C54:F54"/>
    <mergeCell ref="A55:B55"/>
    <mergeCell ref="C55:F55"/>
    <mergeCell ref="A56:B56"/>
    <mergeCell ref="C56:F56"/>
    <mergeCell ref="A57:B57"/>
    <mergeCell ref="C57:F57"/>
    <mergeCell ref="A58:B58"/>
    <mergeCell ref="C58:F58"/>
    <mergeCell ref="A59:B59"/>
    <mergeCell ref="C59:F59"/>
    <mergeCell ref="A60:B60"/>
    <mergeCell ref="C60:F60"/>
    <mergeCell ref="A61:B61"/>
    <mergeCell ref="C61:F61"/>
    <mergeCell ref="A62:B62"/>
    <mergeCell ref="C62:F62"/>
    <mergeCell ref="A63:B63"/>
    <mergeCell ref="C63:F63"/>
    <mergeCell ref="A64:B64"/>
    <mergeCell ref="C64:F64"/>
    <mergeCell ref="A65:B65"/>
    <mergeCell ref="C65:F65"/>
    <mergeCell ref="A66:B66"/>
    <mergeCell ref="C66:F66"/>
    <mergeCell ref="A67:B67"/>
    <mergeCell ref="C67:F67"/>
    <mergeCell ref="A68:B68"/>
    <mergeCell ref="C68:F68"/>
    <mergeCell ref="A69:B69"/>
    <mergeCell ref="C69:F69"/>
    <mergeCell ref="A70:B70"/>
    <mergeCell ref="C70:F70"/>
    <mergeCell ref="A71:B71"/>
    <mergeCell ref="C71:F71"/>
    <mergeCell ref="A72:B72"/>
    <mergeCell ref="C72:F72"/>
    <mergeCell ref="A73:B73"/>
    <mergeCell ref="C73:F73"/>
    <mergeCell ref="A74:B74"/>
    <mergeCell ref="C74:F74"/>
    <mergeCell ref="A75:B75"/>
    <mergeCell ref="C75:F75"/>
    <mergeCell ref="A76:B76"/>
    <mergeCell ref="C76:F76"/>
    <mergeCell ref="A77:B77"/>
    <mergeCell ref="C77:F77"/>
    <mergeCell ref="A78:B78"/>
    <mergeCell ref="C78:F78"/>
    <mergeCell ref="A79:B79"/>
    <mergeCell ref="C79:F79"/>
    <mergeCell ref="A80:B80"/>
    <mergeCell ref="C80:F80"/>
    <mergeCell ref="A81:B81"/>
    <mergeCell ref="C81:F81"/>
    <mergeCell ref="A82:B82"/>
    <mergeCell ref="C82:F82"/>
    <mergeCell ref="A83:B83"/>
    <mergeCell ref="C83:F83"/>
    <mergeCell ref="A84:B84"/>
    <mergeCell ref="C84:F84"/>
    <mergeCell ref="A85:B85"/>
    <mergeCell ref="C85:F85"/>
    <mergeCell ref="A86:B86"/>
    <mergeCell ref="C86:F86"/>
    <mergeCell ref="A87:B87"/>
    <mergeCell ref="C87:F87"/>
    <mergeCell ref="A88:B88"/>
    <mergeCell ref="C88:F88"/>
    <mergeCell ref="A89:B89"/>
    <mergeCell ref="C89:F89"/>
    <mergeCell ref="A90:B90"/>
    <mergeCell ref="C90:F90"/>
    <mergeCell ref="A91:B91"/>
    <mergeCell ref="C91:F91"/>
    <mergeCell ref="A92:B92"/>
    <mergeCell ref="C92:F92"/>
    <mergeCell ref="A93:B93"/>
    <mergeCell ref="C93:F93"/>
    <mergeCell ref="A94:B94"/>
    <mergeCell ref="C94:F94"/>
    <mergeCell ref="A95:B95"/>
    <mergeCell ref="C95:F95"/>
    <mergeCell ref="A96:B96"/>
    <mergeCell ref="C96:F96"/>
    <mergeCell ref="A97:B97"/>
    <mergeCell ref="C97:F97"/>
    <mergeCell ref="A98:B98"/>
    <mergeCell ref="C98:F98"/>
    <mergeCell ref="A99:B99"/>
    <mergeCell ref="C99:F99"/>
    <mergeCell ref="A100:B100"/>
    <mergeCell ref="C100:F100"/>
    <mergeCell ref="A101:B101"/>
    <mergeCell ref="C101:F101"/>
    <mergeCell ref="A102:B102"/>
    <mergeCell ref="C102:F102"/>
    <mergeCell ref="A103:B103"/>
    <mergeCell ref="C103:F103"/>
    <mergeCell ref="A104:B104"/>
    <mergeCell ref="C104:F104"/>
    <mergeCell ref="A105:B105"/>
    <mergeCell ref="C105:F105"/>
    <mergeCell ref="A106:B106"/>
    <mergeCell ref="C106:F106"/>
    <mergeCell ref="A107:B107"/>
    <mergeCell ref="C107:F107"/>
    <mergeCell ref="A108:B108"/>
    <mergeCell ref="C108:F108"/>
    <mergeCell ref="A109:B109"/>
    <mergeCell ref="C109:F109"/>
    <mergeCell ref="A110:B110"/>
    <mergeCell ref="C110:F110"/>
    <mergeCell ref="A111:B111"/>
    <mergeCell ref="C111:F111"/>
    <mergeCell ref="A112:B112"/>
    <mergeCell ref="C112:F112"/>
    <mergeCell ref="A113:B113"/>
    <mergeCell ref="C113:F113"/>
    <mergeCell ref="A114:B114"/>
    <mergeCell ref="C114:F114"/>
    <mergeCell ref="A115:B115"/>
    <mergeCell ref="C115:F115"/>
    <mergeCell ref="A116:B116"/>
    <mergeCell ref="C116:F116"/>
    <mergeCell ref="A117:B117"/>
    <mergeCell ref="C117:F117"/>
    <mergeCell ref="A118:B118"/>
    <mergeCell ref="C118:F118"/>
    <mergeCell ref="A119:B119"/>
    <mergeCell ref="C119:F119"/>
    <mergeCell ref="A120:B120"/>
    <mergeCell ref="C120:F120"/>
    <mergeCell ref="A121:B121"/>
    <mergeCell ref="C121:F121"/>
    <mergeCell ref="A122:B122"/>
    <mergeCell ref="C122:F122"/>
    <mergeCell ref="A123:B123"/>
    <mergeCell ref="C123:F123"/>
    <mergeCell ref="A124:B124"/>
    <mergeCell ref="C124:F124"/>
    <mergeCell ref="A125:B125"/>
    <mergeCell ref="C125:F125"/>
    <mergeCell ref="A126:B126"/>
    <mergeCell ref="C126:F126"/>
    <mergeCell ref="A127:B127"/>
    <mergeCell ref="C127:F127"/>
    <mergeCell ref="A128:B128"/>
    <mergeCell ref="C128:F128"/>
    <mergeCell ref="A129:B129"/>
    <mergeCell ref="C129:F129"/>
    <mergeCell ref="A130:B130"/>
    <mergeCell ref="C130:F130"/>
    <mergeCell ref="A131:B131"/>
    <mergeCell ref="C131:F131"/>
    <mergeCell ref="A132:B132"/>
    <mergeCell ref="C132:F132"/>
    <mergeCell ref="A133:B133"/>
    <mergeCell ref="C133:F133"/>
    <mergeCell ref="A134:B134"/>
    <mergeCell ref="C134:F134"/>
    <mergeCell ref="A135:B135"/>
    <mergeCell ref="C135:F135"/>
    <mergeCell ref="A136:B136"/>
    <mergeCell ref="C136:F136"/>
    <mergeCell ref="A137:B137"/>
    <mergeCell ref="C137:F137"/>
    <mergeCell ref="A138:B138"/>
    <mergeCell ref="C138:F138"/>
    <mergeCell ref="A144:B144"/>
    <mergeCell ref="C144:F144"/>
    <mergeCell ref="A139:B139"/>
    <mergeCell ref="C139:F139"/>
    <mergeCell ref="A140:B140"/>
    <mergeCell ref="C140:F140"/>
    <mergeCell ref="A141:B141"/>
    <mergeCell ref="C141:F141"/>
    <mergeCell ref="A147:B147"/>
    <mergeCell ref="C147:F147"/>
    <mergeCell ref="A148:B148"/>
    <mergeCell ref="C148:F148"/>
    <mergeCell ref="A149:B149"/>
    <mergeCell ref="C149:F149"/>
    <mergeCell ref="A150:B150"/>
    <mergeCell ref="C150:F150"/>
    <mergeCell ref="A151:B151"/>
    <mergeCell ref="C151:F151"/>
    <mergeCell ref="A152:B152"/>
    <mergeCell ref="C152:F152"/>
    <mergeCell ref="A153:B153"/>
    <mergeCell ref="C153:F153"/>
    <mergeCell ref="A154:B154"/>
    <mergeCell ref="C154:F154"/>
    <mergeCell ref="A155:B155"/>
    <mergeCell ref="C155:F155"/>
    <mergeCell ref="A156:B156"/>
    <mergeCell ref="C156:F156"/>
    <mergeCell ref="A157:B157"/>
    <mergeCell ref="C157:F157"/>
    <mergeCell ref="A158:B158"/>
    <mergeCell ref="C158:F158"/>
    <mergeCell ref="A159:B159"/>
    <mergeCell ref="C159:F159"/>
    <mergeCell ref="A160:B160"/>
    <mergeCell ref="C160:F160"/>
    <mergeCell ref="A161:B161"/>
    <mergeCell ref="C161:F161"/>
    <mergeCell ref="A162:B162"/>
    <mergeCell ref="C162:F162"/>
    <mergeCell ref="A163:B163"/>
    <mergeCell ref="C163:F163"/>
    <mergeCell ref="A164:B164"/>
    <mergeCell ref="C164:F164"/>
    <mergeCell ref="A165:B165"/>
    <mergeCell ref="C165:F165"/>
    <mergeCell ref="A166:B166"/>
    <mergeCell ref="C166:F166"/>
    <mergeCell ref="A167:B167"/>
    <mergeCell ref="C167:F167"/>
    <mergeCell ref="A168:B168"/>
    <mergeCell ref="C168:F168"/>
    <mergeCell ref="A169:B169"/>
    <mergeCell ref="C169:F169"/>
    <mergeCell ref="A170:B170"/>
    <mergeCell ref="C170:F170"/>
    <mergeCell ref="A171:B171"/>
    <mergeCell ref="C171:F171"/>
    <mergeCell ref="A172:B172"/>
    <mergeCell ref="C172:F172"/>
    <mergeCell ref="A173:B173"/>
    <mergeCell ref="C173:F173"/>
    <mergeCell ref="N211:Q211"/>
    <mergeCell ref="N213:P213"/>
    <mergeCell ref="A205:B205"/>
    <mergeCell ref="C205:F205"/>
    <mergeCell ref="A206:B206"/>
    <mergeCell ref="C206:F206"/>
    <mergeCell ref="A207:B207"/>
    <mergeCell ref="C207:F207"/>
    <mergeCell ref="A15:B15"/>
    <mergeCell ref="C15:F15"/>
    <mergeCell ref="A145:B145"/>
    <mergeCell ref="A146:B146"/>
    <mergeCell ref="C145:F145"/>
    <mergeCell ref="C146:F146"/>
    <mergeCell ref="A142:B142"/>
    <mergeCell ref="C142:F142"/>
    <mergeCell ref="A143:B143"/>
    <mergeCell ref="C143:F143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UPRAVTC2</cp:lastModifiedBy>
  <cp:lastPrinted>2022-09-29T05:35:14Z</cp:lastPrinted>
  <dcterms:created xsi:type="dcterms:W3CDTF">1996-10-14T23:33:28Z</dcterms:created>
  <dcterms:modified xsi:type="dcterms:W3CDTF">2022-12-19T14:09:09Z</dcterms:modified>
  <cp:category/>
  <cp:version/>
  <cp:contentType/>
  <cp:contentStatus/>
</cp:coreProperties>
</file>