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0" windowHeight="11595" tabRatio="741" activeTab="6"/>
  </bookViews>
  <sheets>
    <sheet name="bilanca" sheetId="1" r:id="rId1"/>
    <sheet name="prihodi i rashodi ekon.klas" sheetId="2" r:id="rId2"/>
    <sheet name="prihodi i rashodi izvori fin" sheetId="3" r:id="rId3"/>
    <sheet name="rashodi funkc.klas." sheetId="4" r:id="rId4"/>
    <sheet name="račun financ.izvori fin." sheetId="5" r:id="rId5"/>
    <sheet name="račun financ.ekon.klas." sheetId="6" r:id="rId6"/>
    <sheet name="posebni dio" sheetId="7" r:id="rId7"/>
  </sheets>
  <definedNames>
    <definedName name="_xlfn.IFERROR" hidden="1">#NAME?</definedName>
    <definedName name="_xlnm.Print_Area" localSheetId="0">'bilanca'!$A$2:$G$28</definedName>
    <definedName name="_xlnm.Print_Area" localSheetId="6">'posebni dio'!#REF!</definedName>
    <definedName name="_xlnm.Print_Area" localSheetId="1">'prihodi i rashodi ekon.klas'!$A$1:$H$117</definedName>
    <definedName name="_xlnm.Print_Area" localSheetId="2">'prihodi i rashodi izvori fin'!$A$1:$H$121</definedName>
    <definedName name="_xlnm.Print_Area" localSheetId="5">'račun financ.ekon.klas.'!$A$1:$H$14</definedName>
    <definedName name="_xlnm.Print_Area" localSheetId="4">'račun financ.izvori fin.'!$A$1:$H$20</definedName>
    <definedName name="_xlnm.Print_Area" localSheetId="3">'rashodi funkc.klas.'!$A$4:$H$58</definedName>
    <definedName name="_xlnm.Print_Titles" localSheetId="1">'prihodi i rashodi ekon.klas'!$3:$3</definedName>
    <definedName name="_xlnm.Print_Titles" localSheetId="4">'račun financ.izvori fin.'!$3:$3</definedName>
  </definedNames>
  <calcPr fullCalcOnLoad="1"/>
</workbook>
</file>

<file path=xl/sharedStrings.xml><?xml version="1.0" encoding="utf-8"?>
<sst xmlns="http://schemas.openxmlformats.org/spreadsheetml/2006/main" count="408" uniqueCount="237">
  <si>
    <t>PRIHODI POSLOVANJA</t>
  </si>
  <si>
    <t>A. RAČUN PRIHODA I RASHODA</t>
  </si>
  <si>
    <t>RASHODI POSLOVANJA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</si>
  <si>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</si>
  <si>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</si>
  <si>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</si>
  <si>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</si>
  <si>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</si>
  <si>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I. OPĆI DIO</t>
  </si>
  <si>
    <t>RAZLIKA - VIŠAK / MANJAK</t>
  </si>
  <si>
    <t>RASHODI  POSLOVANJA</t>
  </si>
  <si>
    <t>PRIMICI OD FINANANCIJSKE IMOVINE I ZADUŽIVANJA</t>
  </si>
  <si>
    <t>Ostali rashodi za zaposlene</t>
  </si>
  <si>
    <t>3121</t>
  </si>
  <si>
    <t>313</t>
  </si>
  <si>
    <t>Doprinosi na plaće</t>
  </si>
  <si>
    <t>3132</t>
  </si>
  <si>
    <t>3133</t>
  </si>
  <si>
    <t>Materijalni rashodi</t>
  </si>
  <si>
    <t>321</t>
  </si>
  <si>
    <t>3211</t>
  </si>
  <si>
    <t>3212</t>
  </si>
  <si>
    <t>6413</t>
  </si>
  <si>
    <t>Kamate na oročena sredstva i depozite po viđenju</t>
  </si>
  <si>
    <t>6414</t>
  </si>
  <si>
    <t>Prihodi od zateznih kamata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</si>
  <si>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</si>
  <si>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</si>
  <si>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</si>
  <si>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</si>
  <si>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</si>
  <si>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</si>
  <si>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</si>
  <si>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</si>
  <si>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</si>
  <si>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 xml:space="preserve">Ostali nespomenuti prihodi </t>
  </si>
  <si>
    <t>4221</t>
  </si>
  <si>
    <t>Usluge tekućeg i investicijskog održavanja</t>
  </si>
  <si>
    <t>Usluge promidžbe i informiranja</t>
  </si>
  <si>
    <t>Komunalne usluge</t>
  </si>
  <si>
    <t>Zakupnine i najamnine</t>
  </si>
  <si>
    <t>544</t>
  </si>
  <si>
    <t>3234</t>
  </si>
  <si>
    <t>3235</t>
  </si>
  <si>
    <t>3237</t>
  </si>
  <si>
    <t>3239</t>
  </si>
  <si>
    <t>329</t>
  </si>
  <si>
    <t>3291</t>
  </si>
  <si>
    <t>3292</t>
  </si>
  <si>
    <t>3293</t>
  </si>
  <si>
    <t>3294</t>
  </si>
  <si>
    <t>3299</t>
  </si>
  <si>
    <t>652</t>
  </si>
  <si>
    <t>Prihodi po posebnim propisima</t>
  </si>
  <si>
    <t>342</t>
  </si>
  <si>
    <t>3423</t>
  </si>
  <si>
    <t>Rashodi za nabavu proizvedene dugotrajne imovine</t>
  </si>
  <si>
    <t>422</t>
  </si>
  <si>
    <t>Primici od zaduživanja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</si>
  <si>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</si>
  <si>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</si>
  <si>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</si>
  <si>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</si>
  <si>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</si>
  <si>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</si>
  <si>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</si>
  <si>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</si>
  <si>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</si>
  <si>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</si>
  <si>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</si>
  <si>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</si>
  <si>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</si>
  <si>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</si>
  <si>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</si>
  <si>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Postrojenja i oprema</t>
  </si>
  <si>
    <t>Uredska oprema i namještaj</t>
  </si>
  <si>
    <t>6526</t>
  </si>
  <si>
    <t>343</t>
  </si>
  <si>
    <t>Ostali financijski rashodi</t>
  </si>
  <si>
    <t>3431</t>
  </si>
  <si>
    <t>Bankarske usluge i usluge platnog prometa</t>
  </si>
  <si>
    <t>Rashodi za zaposlene</t>
  </si>
  <si>
    <t>311</t>
  </si>
  <si>
    <t>Plaće</t>
  </si>
  <si>
    <t>3111</t>
  </si>
  <si>
    <t>Plaće za redovan rad</t>
  </si>
  <si>
    <t>312</t>
  </si>
  <si>
    <t>Prihodi od imovine</t>
  </si>
  <si>
    <t>641</t>
  </si>
  <si>
    <t>Prihodi od financijske imovine</t>
  </si>
  <si>
    <t>Financijski rashodi</t>
  </si>
  <si>
    <t>3433</t>
  </si>
  <si>
    <t>Zatezne kamate</t>
  </si>
  <si>
    <t>Naknade za rad predstavničkih i izvršnih tijela, povjerenstava i sl.</t>
  </si>
  <si>
    <t>6415</t>
  </si>
  <si>
    <t>Prihodi od pozitivnih tečajnih razlika</t>
  </si>
  <si>
    <t>3434</t>
  </si>
  <si>
    <t>Ostali nespomenuti financijski rashodi</t>
  </si>
  <si>
    <t>844</t>
  </si>
  <si>
    <t>Pomoći iz inozemstva(darovnice) i od subjekata unutar općeg proračuna</t>
  </si>
  <si>
    <t>Prihodi od upravnih i administrativnih pristojbi, pristojbi po posebnim propisima i naknada</t>
  </si>
  <si>
    <t>Materijal i dijelovi za tekuće i investicijsko održavanje</t>
  </si>
  <si>
    <t>Službena, radna i zaštitna odjeća i obuća</t>
  </si>
  <si>
    <t>Računalne usluge</t>
  </si>
  <si>
    <t>Pristojbe i naknade</t>
  </si>
  <si>
    <t>Kamate za primljene kredite i zajmove</t>
  </si>
  <si>
    <t>Kamate za primljene kredite i zajmove od kreditnih i ostalih financ.institucija izvan javnog sektora</t>
  </si>
  <si>
    <t>Negativne tečajne ralike i razlike zbog primjene valutne klauzule</t>
  </si>
  <si>
    <t>Primljeni krediti i zajmovi od kreditnih i ostalih financijskih institucija izvan javnog sektora</t>
  </si>
  <si>
    <t>Primljeni krediti od tuzemnih kreditnih institucija izvan javnog sektora</t>
  </si>
  <si>
    <t>Izdaci za otplatu glavnice primljenih kredita i zajmova</t>
  </si>
  <si>
    <t>Otplata glavnice primljenih kredita i  zajmova od kreditnih i ostalih financijskih institucija izvan javnog sektora</t>
  </si>
  <si>
    <t>Otplata glavnice primljenih kredita od tuzemnih kreditnih institucija izvan javnog sektora</t>
  </si>
  <si>
    <t>PRIHODI OD PRODAJE NEFINANCIJSKE IMOVINE</t>
  </si>
  <si>
    <t>C. RASPOLOŽIVA SREDSTVA IZ PREDHODNE GODINE</t>
  </si>
  <si>
    <t>VIŠAK / MANJAK + NETO FINANCIRANJE+MANJAK PRIHODA IZ PREDHODNE GODINE</t>
  </si>
  <si>
    <t>Pomoći od ostalih subjekata unutar općeg proračuna</t>
  </si>
  <si>
    <t>Tekuće pomoći od ostalih subjekata unutar općeg proračuna</t>
  </si>
  <si>
    <t>Naknade troškova osobama izvan radnog odnosa</t>
  </si>
  <si>
    <t>Pomoći dane u inozemstvo i unutar općeg proračuna</t>
  </si>
  <si>
    <t>Konto</t>
  </si>
  <si>
    <t>Naziv</t>
  </si>
  <si>
    <t>Doprinosi za obvezno zdravstveno osiguranje</t>
  </si>
  <si>
    <t>Doprinosi za obvezno osiguranje u slučaju nezaposlenosti</t>
  </si>
  <si>
    <t>Ostali prihodi</t>
  </si>
  <si>
    <t>Troškovi sudskih postupaka</t>
  </si>
  <si>
    <t>Članarine i norme</t>
  </si>
  <si>
    <t>INDEKS</t>
  </si>
  <si>
    <t>5=4/2*100</t>
  </si>
  <si>
    <t>6=4/3*100</t>
  </si>
  <si>
    <t>Zdravstvene i veterinarske usluge</t>
  </si>
  <si>
    <t>Prihodi od prodaje proizvedene dugotrajne imovine</t>
  </si>
  <si>
    <t>Prihodi od prodaje prijevoznih sredstava</t>
  </si>
  <si>
    <t>Prijevozna sredstva u cestovnom prometu</t>
  </si>
  <si>
    <t>PRIHODI I RASHODI PREMA EKONOMSKOJ KLASIFIKACIJI</t>
  </si>
  <si>
    <t>BROJČANA OZNAKA I NAZIV RAČUNA PRIHODA I RAHODA</t>
  </si>
  <si>
    <t>PRIHODI I RASHODI PREMA IZVORIMA FINANCIRANJA</t>
  </si>
  <si>
    <t>BROJČANA OZNAKA I NAZIV IZVORA FINANCIRANJA</t>
  </si>
  <si>
    <t>OPĆI PRIHODI I PRIMICI</t>
  </si>
  <si>
    <t>Opći prihodi i primici</t>
  </si>
  <si>
    <t xml:space="preserve">POMOĆI   </t>
  </si>
  <si>
    <t>PRIHODI OD PRODAJE ILI ZAMJENE NEFINANCIJSKE IMOVINE I NAKNADE S NASLOVA OSIGURANJA</t>
  </si>
  <si>
    <t>UKUPNO PO IZVORIMA (PRIHODI )</t>
  </si>
  <si>
    <t>UKUPNO PO IZVORIMA (RASHODI)</t>
  </si>
  <si>
    <t>BROJČANA OZNAKA I NAZIV RAČUNA PRIMITAKA I IZDATAKA</t>
  </si>
  <si>
    <t>UKUPNO PO IZVORIMA (PRIMICI)</t>
  </si>
  <si>
    <t>UKUPNO PO IZVORIMA (IZDACI)</t>
  </si>
  <si>
    <t>NAMJENSKI PRIMICI</t>
  </si>
  <si>
    <t>Namjenski primici od zaduživanja</t>
  </si>
  <si>
    <t>B . RAČUN FINANCIRANJA</t>
  </si>
  <si>
    <t>PRIMICI I IZDACI PREMA IZVORIMA FINANCIRANJA</t>
  </si>
  <si>
    <t>PRIMICI I IZDACI PREMA EKONOMSKOJ KLASIFIKACIJI</t>
  </si>
  <si>
    <t>VIŠAK/MANJAK PRIHODA IZ PREDHODNE GODINE</t>
  </si>
  <si>
    <t>Višak/manjak prihoda</t>
  </si>
  <si>
    <t>Oprema za održavanje i zaštitu</t>
  </si>
  <si>
    <t>Šifra</t>
  </si>
  <si>
    <t xml:space="preserve">Naziv </t>
  </si>
  <si>
    <t>PROGRAM 1000</t>
  </si>
  <si>
    <t>Aktivnost A100001</t>
  </si>
  <si>
    <t>Rashodi poslovanja</t>
  </si>
  <si>
    <t>Rashodi za nabavu nefinancijske imovine</t>
  </si>
  <si>
    <t xml:space="preserve">II. POSEBNI DIO           </t>
  </si>
  <si>
    <t>4=3/2*100</t>
  </si>
  <si>
    <t>Plaće(Bruto)</t>
  </si>
  <si>
    <t>Ostali rahodi za zaposlene</t>
  </si>
  <si>
    <t>Prijevozna sredstva</t>
  </si>
  <si>
    <t>BROJČANA OZNAKA I NAZIV</t>
  </si>
  <si>
    <t xml:space="preserve">IZVRŠENJE 
1.-6.2022. </t>
  </si>
  <si>
    <t>IZVORNI PLAN ILI REBALANS 2023.*</t>
  </si>
  <si>
    <t>TEKUĆI PLAN 2023.*</t>
  </si>
  <si>
    <t xml:space="preserve">IZVRŠENJE 
1.-6.2023. </t>
  </si>
  <si>
    <t>INDEKS**</t>
  </si>
  <si>
    <t>6=5/2*100</t>
  </si>
  <si>
    <t>7=5/4*100</t>
  </si>
  <si>
    <t>UKUPNO RASHODI</t>
  </si>
  <si>
    <t>07 Zdravstvo</t>
  </si>
  <si>
    <t>074 Službe javnog zdravstva</t>
  </si>
  <si>
    <t>IZVJEŠTAJ O PRIHODIMA I RASHODIMA PREMA IZVORIMA FINANCIRANJA</t>
  </si>
  <si>
    <t>POLUGODIŠNJI IZVJEŠTAJ O IZVRŠENJU FINANCIJSKOG PLANA ZAVODA ZA JAVNO ZDRAVSTVO SVETI ROK VIROVITIČKO-PODRAVSKE ŽUPANIJE  ZA I - VI 2023. GODINE</t>
  </si>
  <si>
    <t>IZVRŠENJE 01.-06.2022.</t>
  </si>
  <si>
    <t>IZVORNI PLAN 2023</t>
  </si>
  <si>
    <t>IZVRŠENJE 01.-06.2023.</t>
  </si>
  <si>
    <t>Pomoći proračunskim korisnicima iz proračuna koji im nije nadležan</t>
  </si>
  <si>
    <t>PLAN</t>
  </si>
  <si>
    <t>Tekuće pomoći iz državnog proračuna proračunskim korisnicima proračuna JLPRS</t>
  </si>
  <si>
    <t>Pomoći temeljm prijenosa EU sredstava</t>
  </si>
  <si>
    <t>Tekuće pomoći temeljm prijenosa EU sredstava</t>
  </si>
  <si>
    <t>Prihodi od prodaje proizvoda i roba i pruženih usluga</t>
  </si>
  <si>
    <t>Prihodi od pruženih usluga</t>
  </si>
  <si>
    <t>Prihodi iz nadležnog proračuna i od HZZO-a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</si>
  <si>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</si>
  <si>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</si>
  <si>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</si>
  <si>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otplate zajmova</t>
  </si>
  <si>
    <t>Prihodi od HZZO-a na temelju ugovornih obveza</t>
  </si>
  <si>
    <t>Plaće za prekovremeni rad</t>
  </si>
  <si>
    <t>Plaće za posebne uvjete rada</t>
  </si>
  <si>
    <t>Materijal i sirovine</t>
  </si>
  <si>
    <t>Prijenosi između korisnika istog proračuna</t>
  </si>
  <si>
    <t>Tekući prijenosi između proračunskih korisnika</t>
  </si>
  <si>
    <t>Medicinska i laboratorijska oprema</t>
  </si>
  <si>
    <t>Uređaji, strojevi i oprema za ostale namjene</t>
  </si>
  <si>
    <t>Otplata glavnice primljenih kredita i zajmova od kreditnih i ostalih financijskih institucija izvan javnog sektora</t>
  </si>
  <si>
    <t>Otplata glavnice primljenih zajmova od tuzemnih kreditnih institucija izvan javnog sektora</t>
  </si>
  <si>
    <t>Prihodi iz nadležnog proračuna za financiranje redovne djelatnosti proračuna</t>
  </si>
  <si>
    <t>VLASTITI PRIHODI</t>
  </si>
  <si>
    <t>Vlastiti prihodi</t>
  </si>
  <si>
    <t>PRIHODI ZA POSEBNE NAMJENE-HZZO</t>
  </si>
  <si>
    <t>Prihodi za posebne namjene</t>
  </si>
  <si>
    <t>Sufinanciranje cijene usluga (part, dopunsko)</t>
  </si>
  <si>
    <t>521, 522</t>
  </si>
  <si>
    <t>Tekuće pomoći od izvanproračunskih korisnika</t>
  </si>
  <si>
    <t>Tekuće pomoći proračunskim korisnicima iz proračuna koji im nije nadležan</t>
  </si>
  <si>
    <t>Prihodi od prodaje ili zamjene nefinancijske imovine i naknade s nalsova osiguranja</t>
  </si>
  <si>
    <t>Prihodi s naslova osiguranja, refundacija štete i totalne štete</t>
  </si>
  <si>
    <t>Opći prihodi i primici JLPRS</t>
  </si>
  <si>
    <t>Usluge tekućeg i investicijskog održavanja postrojenja i opreme</t>
  </si>
  <si>
    <t>Promidžbeni materijal</t>
  </si>
  <si>
    <t>Zdravstvene usluge</t>
  </si>
  <si>
    <t>Grafičke i tiskarske usluge, usluge kopiranja i uvezivanja i sl.</t>
  </si>
  <si>
    <t>Kamate za primljene kredite i zajmove od kreditnih i ostalih financijskih institucija izvan javnog sektora</t>
  </si>
  <si>
    <t>Osobni automobil</t>
  </si>
  <si>
    <t>Sitan inventar i auto gume</t>
  </si>
  <si>
    <t>Službena radna i zaštitna odjeća</t>
  </si>
  <si>
    <t>PRIHODI ZA POSEBNE NAMJENE</t>
  </si>
  <si>
    <t>Prihodi za posebne namjene - HZZO</t>
  </si>
  <si>
    <t>Naknade za prijevoz na posao i s posla</t>
  </si>
  <si>
    <t>Tekući prijenosi između proračunskih korisnika istog proračuna</t>
  </si>
  <si>
    <t>Prihodi od prodaje ili zamjene nefinancijske imovine i naknade s naslova osiguranja</t>
  </si>
  <si>
    <t>IZVORNI PLAN 20232</t>
  </si>
  <si>
    <t>IZVORNI PLAN 2023.</t>
  </si>
  <si>
    <t>IZVRŠENJE         01.-06.2023.</t>
  </si>
  <si>
    <t>ZAŠTITA, OČUVANJE I UNAPREĐENJE ZDRAVLJA</t>
  </si>
  <si>
    <t>Administracija, uprava i zdravstvena djelatnost</t>
  </si>
  <si>
    <t>Pomoći između proračunskih korisnika</t>
  </si>
  <si>
    <t>Aktivnost A100002</t>
  </si>
  <si>
    <t>Projekt "Kako ne utopiti mladost u alkoholu"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</si>
</sst>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  <numFmt numFmtId="184" formatCode="yyyy/mm/dd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9"/>
      <name val="Arial"/>
      <family val="2"/>
    </font>
    <font>
      <sz val="10"/>
      <name val="Geneva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Fon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1" borderId="2" applyNumberFormat="0" applyAlignment="0" applyProtection="0"/>
    <xf numFmtId="0" fontId="18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0" fillId="4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11" borderId="2" applyNumberFormat="0" applyAlignment="0" applyProtection="0"/>
    <xf numFmtId="0" fontId="24" fillId="0" borderId="6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17" borderId="7" applyNumberFormat="0" applyAlignment="0" applyProtection="0"/>
    <xf numFmtId="0" fontId="17" fillId="11" borderId="8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8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57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10" fillId="0" borderId="0" xfId="55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left" vertical="top" wrapText="1"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8" fillId="0" borderId="10" xfId="53" applyNumberFormat="1" applyFont="1" applyFill="1" applyBorder="1" applyAlignment="1" applyProtection="1">
      <alignment horizontal="right"/>
      <protection/>
    </xf>
    <xf numFmtId="3" fontId="8" fillId="0" borderId="10" xfId="53" applyNumberFormat="1" applyFont="1" applyFill="1" applyBorder="1" applyAlignment="1" applyProtection="1">
      <alignment horizontal="right" wrapText="1"/>
      <protection/>
    </xf>
    <xf numFmtId="0" fontId="29" fillId="0" borderId="0" xfId="53" applyNumberFormat="1" applyFont="1" applyFill="1" applyBorder="1" applyAlignment="1" applyProtection="1">
      <alignment horizontal="left" wrapText="1"/>
      <protection/>
    </xf>
    <xf numFmtId="3" fontId="10" fillId="0" borderId="0" xfId="53" applyNumberFormat="1" applyFont="1" applyFill="1" applyBorder="1" applyAlignment="1" applyProtection="1">
      <alignment/>
      <protection/>
    </xf>
    <xf numFmtId="0" fontId="9" fillId="0" borderId="11" xfId="53" applyFont="1" applyBorder="1" applyAlignment="1" quotePrefix="1">
      <alignment horizontal="left" vertical="center" wrapText="1"/>
      <protection/>
    </xf>
    <xf numFmtId="0" fontId="9" fillId="0" borderId="0" xfId="53" applyNumberFormat="1" applyFont="1" applyFill="1" applyBorder="1" applyAlignment="1" applyProtection="1" quotePrefix="1">
      <alignment horizontal="left" wrapText="1"/>
      <protection/>
    </xf>
    <xf numFmtId="0" fontId="9" fillId="0" borderId="12" xfId="53" applyNumberFormat="1" applyFont="1" applyFill="1" applyBorder="1" applyAlignment="1" applyProtection="1" quotePrefix="1">
      <alignment horizontal="left" wrapText="1"/>
      <protection/>
    </xf>
    <xf numFmtId="4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1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4" fontId="3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4" fontId="5" fillId="0" borderId="13" xfId="52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8" fillId="0" borderId="11" xfId="53" applyFont="1" applyBorder="1" applyAlignment="1" quotePrefix="1">
      <alignment horizontal="left" wrapText="1"/>
      <protection/>
    </xf>
    <xf numFmtId="4" fontId="34" fillId="0" borderId="10" xfId="52" applyNumberFormat="1" applyFont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0" fillId="0" borderId="0" xfId="57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53" applyFont="1" applyBorder="1" applyAlignment="1" quotePrefix="1">
      <alignment horizontal="left" wrapText="1"/>
      <protection/>
    </xf>
    <xf numFmtId="3" fontId="8" fillId="0" borderId="0" xfId="53" applyNumberFormat="1" applyFont="1" applyFill="1" applyBorder="1" applyAlignment="1" applyProtection="1">
      <alignment horizontal="right" wrapText="1"/>
      <protection/>
    </xf>
    <xf numFmtId="0" fontId="35" fillId="0" borderId="11" xfId="53" applyFont="1" applyBorder="1" applyAlignment="1" quotePrefix="1">
      <alignment horizontal="center" vertical="center" wrapText="1"/>
      <protection/>
    </xf>
    <xf numFmtId="0" fontId="8" fillId="0" borderId="11" xfId="53" applyFont="1" applyBorder="1" applyAlignment="1" quotePrefix="1">
      <alignment horizontal="center" vertical="center" wrapText="1"/>
      <protection/>
    </xf>
    <xf numFmtId="0" fontId="8" fillId="0" borderId="0" xfId="53" applyFont="1" applyBorder="1" applyAlignment="1" quotePrefix="1">
      <alignment horizontal="right" wrapText="1"/>
      <protection/>
    </xf>
    <xf numFmtId="4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36" fillId="0" borderId="11" xfId="53" applyFont="1" applyBorder="1" applyAlignment="1" quotePrefix="1">
      <alignment horizontal="center" vertical="center" wrapText="1"/>
      <protection/>
    </xf>
    <xf numFmtId="3" fontId="37" fillId="0" borderId="10" xfId="52" applyNumberFormat="1" applyFont="1" applyBorder="1" applyAlignment="1">
      <alignment horizontal="center" vertical="center" wrapText="1"/>
      <protection/>
    </xf>
    <xf numFmtId="4" fontId="37" fillId="0" borderId="10" xfId="52" applyNumberFormat="1" applyFont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 applyProtection="1">
      <alignment horizontal="center" vertical="center"/>
      <protection/>
    </xf>
    <xf numFmtId="4" fontId="8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3" applyNumberFormat="1" applyFont="1" applyFill="1" applyBorder="1" applyAlignment="1" applyProtection="1">
      <alignment horizontal="right" vertical="center" wrapText="1"/>
      <protection/>
    </xf>
    <xf numFmtId="3" fontId="8" fillId="0" borderId="11" xfId="53" applyNumberFormat="1" applyFont="1" applyBorder="1" applyAlignment="1" quotePrefix="1">
      <alignment horizontal="right" vertical="center" wrapText="1"/>
      <protection/>
    </xf>
    <xf numFmtId="3" fontId="8" fillId="0" borderId="10" xfId="53" applyNumberFormat="1" applyFont="1" applyBorder="1" applyAlignment="1" quotePrefix="1">
      <alignment horizontal="right" vertical="center" wrapText="1"/>
      <protection/>
    </xf>
    <xf numFmtId="4" fontId="8" fillId="0" borderId="0" xfId="53" applyNumberFormat="1" applyFont="1" applyFill="1" applyBorder="1" applyAlignment="1" applyProtection="1">
      <alignment horizontal="center" wrapText="1"/>
      <protection/>
    </xf>
    <xf numFmtId="4" fontId="10" fillId="0" borderId="0" xfId="53" applyNumberFormat="1" applyFont="1" applyFill="1" applyBorder="1" applyAlignment="1" applyProtection="1">
      <alignment horizontal="center"/>
      <protection/>
    </xf>
    <xf numFmtId="4" fontId="8" fillId="0" borderId="10" xfId="53" applyNumberFormat="1" applyFont="1" applyBorder="1" applyAlignment="1" quotePrefix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6" fillId="0" borderId="13" xfId="53" applyFont="1" applyBorder="1" applyAlignment="1" quotePrefix="1">
      <alignment horizontal="center" vertical="center" wrapText="1"/>
      <protection/>
    </xf>
    <xf numFmtId="0" fontId="36" fillId="0" borderId="14" xfId="53" applyFont="1" applyBorder="1" applyAlignment="1" quotePrefix="1">
      <alignment horizontal="center" vertical="center" wrapText="1"/>
      <protection/>
    </xf>
    <xf numFmtId="0" fontId="35" fillId="0" borderId="10" xfId="53" applyFont="1" applyBorder="1" applyAlignment="1" quotePrefix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3" fontId="10" fillId="0" borderId="0" xfId="5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10" fillId="0" borderId="0" xfId="54" applyFont="1" applyFill="1" applyBorder="1" applyAlignment="1">
      <alignment horizontal="left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9" fillId="18" borderId="10" xfId="0" applyNumberFormat="1" applyFont="1" applyFill="1" applyBorder="1" applyAlignment="1" applyProtection="1">
      <alignment horizontal="center" vertical="center" wrapText="1"/>
      <protection/>
    </xf>
    <xf numFmtId="3" fontId="9" fillId="19" borderId="14" xfId="0" applyNumberFormat="1" applyFont="1" applyFill="1" applyBorder="1" applyAlignment="1">
      <alignment horizontal="right"/>
    </xf>
    <xf numFmtId="3" fontId="9" fillId="20" borderId="14" xfId="0" applyNumberFormat="1" applyFont="1" applyFill="1" applyBorder="1" applyAlignment="1">
      <alignment horizontal="right"/>
    </xf>
    <xf numFmtId="3" fontId="10" fillId="19" borderId="14" xfId="0" applyNumberFormat="1" applyFont="1" applyFill="1" applyBorder="1" applyAlignment="1">
      <alignment horizontal="right"/>
    </xf>
    <xf numFmtId="3" fontId="10" fillId="19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0" fillId="19" borderId="14" xfId="0" applyNumberFormat="1" applyFont="1" applyFill="1" applyBorder="1" applyAlignment="1" applyProtection="1">
      <alignment horizontal="left" vertical="center"/>
      <protection/>
    </xf>
    <xf numFmtId="0" fontId="10" fillId="11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19" borderId="11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3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8" borderId="14" xfId="0" applyNumberFormat="1" applyFont="1" applyFill="1" applyBorder="1" applyAlignment="1" applyProtection="1">
      <alignment horizontal="center" vertical="center" wrapText="1"/>
      <protection/>
    </xf>
    <xf numFmtId="4" fontId="9" fillId="19" borderId="14" xfId="0" applyNumberFormat="1" applyFont="1" applyFill="1" applyBorder="1" applyAlignment="1">
      <alignment horizontal="center" vertical="center"/>
    </xf>
    <xf numFmtId="4" fontId="9" fillId="20" borderId="14" xfId="0" applyNumberFormat="1" applyFont="1" applyFill="1" applyBorder="1" applyAlignment="1">
      <alignment horizontal="center" vertical="center"/>
    </xf>
    <xf numFmtId="4" fontId="9" fillId="19" borderId="14" xfId="0" applyNumberFormat="1" applyFont="1" applyFill="1" applyBorder="1" applyAlignment="1">
      <alignment horizontal="center"/>
    </xf>
    <xf numFmtId="0" fontId="10" fillId="19" borderId="11" xfId="0" applyNumberFormat="1" applyFont="1" applyFill="1" applyBorder="1" applyAlignment="1" applyProtection="1">
      <alignment horizontal="left" vertical="center" wrapText="1"/>
      <protection/>
    </xf>
    <xf numFmtId="0" fontId="10" fillId="19" borderId="13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1" xfId="0" applyNumberFormat="1" applyFont="1" applyFill="1" applyBorder="1" applyAlignment="1" applyProtection="1">
      <alignment horizontal="left" vertical="center" wrapText="1" inden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9" borderId="13" xfId="0" applyNumberFormat="1" applyFont="1" applyFill="1" applyBorder="1" applyAlignment="1" applyProtection="1">
      <alignment horizontal="left" vertical="center" wrapText="1"/>
      <protection/>
    </xf>
    <xf numFmtId="0" fontId="9" fillId="19" borderId="14" xfId="0" applyNumberFormat="1" applyFont="1" applyFill="1" applyBorder="1" applyAlignment="1" applyProtection="1">
      <alignment horizontal="left" vertical="center" wrapText="1"/>
      <protection/>
    </xf>
    <xf numFmtId="0" fontId="9" fillId="18" borderId="14" xfId="0" applyNumberFormat="1" applyFont="1" applyFill="1" applyBorder="1" applyAlignment="1" applyProtection="1">
      <alignment horizontal="center" vertical="center" wrapText="1"/>
      <protection/>
    </xf>
    <xf numFmtId="0" fontId="40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19" borderId="10" xfId="0" applyNumberFormat="1" applyFont="1" applyFill="1" applyBorder="1" applyAlignment="1" applyProtection="1">
      <alignment horizontal="left" vertical="center" wrapText="1"/>
      <protection/>
    </xf>
    <xf numFmtId="3" fontId="1" fillId="19" borderId="10" xfId="0" applyNumberFormat="1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42" fillId="19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35" fillId="0" borderId="11" xfId="53" applyFont="1" applyBorder="1" applyAlignment="1">
      <alignment horizontal="center" vertical="center" wrapText="1"/>
      <protection/>
    </xf>
    <xf numFmtId="0" fontId="5" fillId="18" borderId="10" xfId="0" applyFont="1" applyFill="1" applyBorder="1" applyAlignment="1">
      <alignment horizontal="left" vertical="center"/>
    </xf>
    <xf numFmtId="0" fontId="9" fillId="18" borderId="10" xfId="57" applyFont="1" applyFill="1" applyBorder="1" applyAlignment="1">
      <alignment horizontal="left" vertical="center" wrapText="1"/>
      <protection/>
    </xf>
    <xf numFmtId="4" fontId="5" fillId="18" borderId="10" xfId="0" applyNumberFormat="1" applyFont="1" applyFill="1" applyBorder="1" applyAlignment="1">
      <alignment horizontal="right" vertical="center"/>
    </xf>
    <xf numFmtId="4" fontId="5" fillId="18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57" applyFont="1" applyFill="1" applyBorder="1" applyAlignment="1">
      <alignment horizontal="left" vertical="center" wrapText="1"/>
      <protection/>
    </xf>
    <xf numFmtId="4" fontId="9" fillId="0" borderId="10" xfId="57" applyNumberFormat="1" applyFont="1" applyFill="1" applyBorder="1" applyAlignment="1">
      <alignment horizontal="right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4" fontId="10" fillId="0" borderId="10" xfId="57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9" fillId="18" borderId="10" xfId="54" applyFont="1" applyFill="1" applyBorder="1" applyAlignment="1">
      <alignment horizontal="left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41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52" applyNumberFormat="1" applyFont="1" applyBorder="1" applyAlignment="1">
      <alignment horizontal="center" vertical="center" wrapText="1"/>
      <protection/>
    </xf>
    <xf numFmtId="0" fontId="35" fillId="0" borderId="17" xfId="53" applyFont="1" applyBorder="1" applyAlignment="1" quotePrefix="1">
      <alignment horizontal="center" vertical="center" wrapText="1"/>
      <protection/>
    </xf>
    <xf numFmtId="0" fontId="35" fillId="0" borderId="17" xfId="53" applyFont="1" applyBorder="1" applyAlignment="1">
      <alignment horizontal="center" vertical="center" wrapText="1"/>
      <protection/>
    </xf>
    <xf numFmtId="4" fontId="34" fillId="0" borderId="18" xfId="52" applyNumberFormat="1" applyFont="1" applyBorder="1" applyAlignment="1">
      <alignment horizontal="center" vertical="center" wrapText="1"/>
      <protection/>
    </xf>
    <xf numFmtId="4" fontId="34" fillId="0" borderId="19" xfId="52" applyNumberFormat="1" applyFont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6" fillId="0" borderId="22" xfId="53" applyFont="1" applyBorder="1" applyAlignment="1" quotePrefix="1">
      <alignment horizontal="center" vertical="center" wrapText="1"/>
      <protection/>
    </xf>
    <xf numFmtId="3" fontId="37" fillId="0" borderId="23" xfId="52" applyNumberFormat="1" applyFont="1" applyBorder="1" applyAlignment="1">
      <alignment horizontal="center" vertical="center" wrapText="1"/>
      <protection/>
    </xf>
    <xf numFmtId="4" fontId="37" fillId="0" borderId="23" xfId="52" applyNumberFormat="1" applyFont="1" applyBorder="1" applyAlignment="1">
      <alignment horizontal="center" vertical="center" wrapText="1"/>
      <protection/>
    </xf>
    <xf numFmtId="4" fontId="37" fillId="0" borderId="24" xfId="52" applyNumberFormat="1" applyFont="1" applyBorder="1" applyAlignment="1">
      <alignment horizontal="center" vertical="center" wrapText="1"/>
      <protection/>
    </xf>
    <xf numFmtId="0" fontId="5" fillId="22" borderId="25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35" fillId="22" borderId="18" xfId="53" applyFont="1" applyFill="1" applyBorder="1" applyAlignment="1" quotePrefix="1">
      <alignment horizontal="center" vertical="center" wrapText="1"/>
      <protection/>
    </xf>
    <xf numFmtId="4" fontId="35" fillId="22" borderId="18" xfId="53" applyNumberFormat="1" applyFont="1" applyFill="1" applyBorder="1" applyAlignment="1" quotePrefix="1">
      <alignment horizontal="right" vertical="center" wrapText="1"/>
      <protection/>
    </xf>
    <xf numFmtId="4" fontId="5" fillId="22" borderId="18" xfId="0" applyNumberFormat="1" applyFont="1" applyFill="1" applyBorder="1" applyAlignment="1">
      <alignment horizontal="center" vertical="center"/>
    </xf>
    <xf numFmtId="4" fontId="5" fillId="22" borderId="19" xfId="0" applyNumberFormat="1" applyFont="1" applyFill="1" applyBorder="1" applyAlignment="1">
      <alignment horizontal="center" vertical="center"/>
    </xf>
    <xf numFmtId="0" fontId="5" fillId="23" borderId="26" xfId="0" applyFont="1" applyFill="1" applyBorder="1" applyAlignment="1">
      <alignment horizontal="left" vertical="center"/>
    </xf>
    <xf numFmtId="0" fontId="5" fillId="23" borderId="10" xfId="0" applyFont="1" applyFill="1" applyBorder="1" applyAlignment="1">
      <alignment horizontal="left" vertical="center"/>
    </xf>
    <xf numFmtId="0" fontId="5" fillId="23" borderId="10" xfId="57" applyFont="1" applyFill="1" applyBorder="1" applyAlignment="1">
      <alignment horizontal="left" vertical="center" wrapText="1"/>
      <protection/>
    </xf>
    <xf numFmtId="4" fontId="5" fillId="23" borderId="10" xfId="0" applyNumberFormat="1" applyFont="1" applyFill="1" applyBorder="1" applyAlignment="1">
      <alignment horizontal="right" vertical="center"/>
    </xf>
    <xf numFmtId="4" fontId="4" fillId="23" borderId="10" xfId="0" applyNumberFormat="1" applyFont="1" applyFill="1" applyBorder="1" applyAlignment="1">
      <alignment horizontal="center" vertical="center"/>
    </xf>
    <xf numFmtId="4" fontId="4" fillId="23" borderId="2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0" fontId="9" fillId="23" borderId="10" xfId="57" applyFont="1" applyFill="1" applyBorder="1" applyAlignment="1">
      <alignment horizontal="left" vertical="center" wrapText="1"/>
      <protection/>
    </xf>
    <xf numFmtId="4" fontId="9" fillId="23" borderId="10" xfId="57" applyNumberFormat="1" applyFont="1" applyFill="1" applyBorder="1" applyAlignment="1">
      <alignment horizontal="right" vertical="center" wrapText="1"/>
      <protection/>
    </xf>
    <xf numFmtId="0" fontId="41" fillId="0" borderId="0" xfId="0" applyFont="1" applyAlignment="1">
      <alignment/>
    </xf>
    <xf numFmtId="0" fontId="9" fillId="0" borderId="26" xfId="57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4" fontId="5" fillId="23" borderId="10" xfId="0" applyNumberFormat="1" applyFont="1" applyFill="1" applyBorder="1" applyAlignment="1">
      <alignment horizontal="center" vertical="center"/>
    </xf>
    <xf numFmtId="4" fontId="5" fillId="2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top"/>
    </xf>
    <xf numFmtId="0" fontId="10" fillId="0" borderId="29" xfId="57" applyFont="1" applyFill="1" applyBorder="1" applyAlignment="1">
      <alignment horizontal="left" vertical="top" wrapText="1"/>
      <protection/>
    </xf>
    <xf numFmtId="0" fontId="10" fillId="0" borderId="29" xfId="57" applyFont="1" applyFill="1" applyBorder="1" applyAlignment="1">
      <alignment horizontal="left" wrapText="1"/>
      <protection/>
    </xf>
    <xf numFmtId="4" fontId="10" fillId="0" borderId="29" xfId="57" applyNumberFormat="1" applyFont="1" applyFill="1" applyBorder="1" applyAlignment="1">
      <alignment horizontal="right" wrapText="1"/>
      <protection/>
    </xf>
    <xf numFmtId="4" fontId="5" fillId="0" borderId="29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horizontal="left" vertical="center"/>
    </xf>
    <xf numFmtId="0" fontId="35" fillId="22" borderId="10" xfId="53" applyFont="1" applyFill="1" applyBorder="1" applyAlignment="1" quotePrefix="1">
      <alignment horizontal="center" vertical="center" wrapText="1"/>
      <protection/>
    </xf>
    <xf numFmtId="4" fontId="5" fillId="22" borderId="10" xfId="0" applyNumberFormat="1" applyFont="1" applyFill="1" applyBorder="1" applyAlignment="1">
      <alignment horizontal="right" vertical="center"/>
    </xf>
    <xf numFmtId="4" fontId="5" fillId="22" borderId="10" xfId="0" applyNumberFormat="1" applyFont="1" applyFill="1" applyBorder="1" applyAlignment="1">
      <alignment horizontal="center" vertical="center"/>
    </xf>
    <xf numFmtId="0" fontId="9" fillId="23" borderId="10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0" fillId="19" borderId="11" xfId="0" applyNumberFormat="1" applyFont="1" applyFill="1" applyBorder="1" applyAlignment="1" applyProtection="1">
      <alignment horizontal="left" vertical="center" wrapText="1"/>
      <protection/>
    </xf>
    <xf numFmtId="0" fontId="10" fillId="19" borderId="13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1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3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4" fontId="10" fillId="19" borderId="14" xfId="0" applyNumberFormat="1" applyFont="1" applyFill="1" applyBorder="1" applyAlignment="1">
      <alignment horizontal="center" vertical="center"/>
    </xf>
    <xf numFmtId="0" fontId="9" fillId="18" borderId="10" xfId="55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9" fillId="0" borderId="0" xfId="53" applyNumberFormat="1" applyFont="1" applyFill="1" applyBorder="1" applyAlignment="1" applyProtection="1">
      <alignment horizontal="center" vertical="center" wrapText="1"/>
      <protection/>
    </xf>
    <xf numFmtId="0" fontId="29" fillId="0" borderId="0" xfId="53" applyNumberFormat="1" applyFont="1" applyFill="1" applyBorder="1" applyAlignment="1" applyProtection="1">
      <alignment horizontal="center" vertical="center"/>
      <protection/>
    </xf>
    <xf numFmtId="0" fontId="29" fillId="0" borderId="0" xfId="53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20" borderId="11" xfId="0" applyNumberFormat="1" applyFont="1" applyFill="1" applyBorder="1" applyAlignment="1" applyProtection="1">
      <alignment horizontal="left" vertical="center" wrapText="1"/>
      <protection/>
    </xf>
    <xf numFmtId="0" fontId="9" fillId="20" borderId="13" xfId="0" applyNumberFormat="1" applyFont="1" applyFill="1" applyBorder="1" applyAlignment="1" applyProtection="1">
      <alignment horizontal="left" vertical="center" wrapText="1"/>
      <protection/>
    </xf>
    <xf numFmtId="0" fontId="9" fillId="20" borderId="14" xfId="0" applyNumberFormat="1" applyFont="1" applyFill="1" applyBorder="1" applyAlignment="1" applyProtection="1">
      <alignment horizontal="left" vertical="center" wrapText="1"/>
      <protection/>
    </xf>
    <xf numFmtId="0" fontId="9" fillId="19" borderId="11" xfId="0" applyNumberFormat="1" applyFont="1" applyFill="1" applyBorder="1" applyAlignment="1" applyProtection="1">
      <alignment horizontal="left" vertical="center" wrapText="1"/>
      <protection/>
    </xf>
    <xf numFmtId="0" fontId="9" fillId="19" borderId="13" xfId="0" applyNumberFormat="1" applyFont="1" applyFill="1" applyBorder="1" applyAlignment="1" applyProtection="1">
      <alignment horizontal="left" vertical="center" wrapText="1"/>
      <protection/>
    </xf>
    <xf numFmtId="0" fontId="9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1" xfId="0" applyNumberFormat="1" applyFont="1" applyFill="1" applyBorder="1" applyAlignment="1" applyProtection="1">
      <alignment horizontal="left" vertical="center" wrapText="1"/>
      <protection/>
    </xf>
    <xf numFmtId="0" fontId="10" fillId="19" borderId="13" xfId="0" applyNumberFormat="1" applyFont="1" applyFill="1" applyBorder="1" applyAlignment="1" applyProtection="1">
      <alignment horizontal="left" vertical="center" wrapText="1"/>
      <protection/>
    </xf>
    <xf numFmtId="0" fontId="10" fillId="19" borderId="14" xfId="0" applyNumberFormat="1" applyFont="1" applyFill="1" applyBorder="1" applyAlignment="1" applyProtection="1">
      <alignment horizontal="left" vertical="center" wrapText="1"/>
      <protection/>
    </xf>
    <xf numFmtId="0" fontId="10" fillId="19" borderId="11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3" xfId="0" applyNumberFormat="1" applyFont="1" applyFill="1" applyBorder="1" applyAlignment="1" applyProtection="1">
      <alignment horizontal="left" vertical="center" wrapText="1" indent="1"/>
      <protection/>
    </xf>
    <xf numFmtId="0" fontId="10" fillId="19" borderId="14" xfId="0" applyNumberFormat="1" applyFont="1" applyFill="1" applyBorder="1" applyAlignment="1" applyProtection="1">
      <alignment horizontal="left" vertical="center" wrapText="1" indent="1"/>
      <protection/>
    </xf>
    <xf numFmtId="0" fontId="6" fillId="11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49" fontId="37" fillId="11" borderId="11" xfId="0" applyNumberFormat="1" applyFont="1" applyFill="1" applyBorder="1" applyAlignment="1">
      <alignment horizontal="center" vertical="center"/>
    </xf>
    <xf numFmtId="49" fontId="37" fillId="11" borderId="13" xfId="0" applyNumberFormat="1" applyFont="1" applyFill="1" applyBorder="1" applyAlignment="1">
      <alignment horizontal="center" vertical="center"/>
    </xf>
    <xf numFmtId="49" fontId="37" fillId="11" borderId="14" xfId="0" applyNumberFormat="1" applyFont="1" applyFill="1" applyBorder="1" applyAlignment="1">
      <alignment horizontal="center" vertical="center"/>
    </xf>
    <xf numFmtId="0" fontId="9" fillId="18" borderId="11" xfId="0" applyNumberFormat="1" applyFont="1" applyFill="1" applyBorder="1" applyAlignment="1" applyProtection="1">
      <alignment horizontal="center" vertical="center" wrapText="1"/>
      <protection/>
    </xf>
    <xf numFmtId="0" fontId="9" fillId="18" borderId="13" xfId="0" applyNumberFormat="1" applyFont="1" applyFill="1" applyBorder="1" applyAlignment="1" applyProtection="1">
      <alignment horizontal="center" vertical="center" wrapText="1"/>
      <protection/>
    </xf>
    <xf numFmtId="0" fontId="9" fillId="18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6" fillId="0" borderId="10" xfId="53" applyFont="1" applyBorder="1" applyAlignment="1" quotePrefix="1">
      <alignment horizontal="center" vertical="center" wrapText="1"/>
      <protection/>
    </xf>
    <xf numFmtId="3" fontId="36" fillId="0" borderId="10" xfId="53" applyNumberFormat="1" applyFont="1" applyBorder="1" applyAlignment="1" quotePrefix="1">
      <alignment horizontal="right" vertical="center" wrapText="1"/>
      <protection/>
    </xf>
    <xf numFmtId="0" fontId="35" fillId="0" borderId="10" xfId="53" applyFont="1" applyBorder="1" applyAlignment="1" quotePrefix="1">
      <alignment horizontal="left" vertical="center" wrapText="1"/>
      <protection/>
    </xf>
    <xf numFmtId="3" fontId="35" fillId="0" borderId="10" xfId="53" applyNumberFormat="1" applyFont="1" applyBorder="1" applyAlignment="1" quotePrefix="1">
      <alignment horizontal="right"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10" fillId="0" borderId="10" xfId="56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9" fillId="0" borderId="10" xfId="56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>
      <alignment horizontal="left" vertical="center"/>
      <protection/>
    </xf>
  </cellXfs>
  <cellStyles count="61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Good" xfId="35"/>
    <cellStyle name="Hyperlink" xfId="36"/>
    <cellStyle name="Izlaz" xfId="37"/>
    <cellStyle name="Loše" xfId="38"/>
    <cellStyle name="Naglasak1" xfId="39"/>
    <cellStyle name="Naglasak2" xfId="40"/>
    <cellStyle name="Naglasak3" xfId="41"/>
    <cellStyle name="Naglasak4" xfId="42"/>
    <cellStyle name="Naglasak5" xfId="43"/>
    <cellStyle name="Naglasak6" xfId="44"/>
    <cellStyle name="Napomena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Obično_1Prihodi-rashodi2004" xfId="52"/>
    <cellStyle name="Obično_bilanca" xfId="53"/>
    <cellStyle name="Obično_List4" xfId="54"/>
    <cellStyle name="Obično_List5" xfId="55"/>
    <cellStyle name="Obično_List6" xfId="56"/>
    <cellStyle name="Obično_List7" xfId="57"/>
    <cellStyle name="Obično_List9" xfId="58"/>
    <cellStyle name="Output" xfId="59"/>
    <cellStyle name="Povezana ćelija" xfId="60"/>
    <cellStyle name="Followed Hyperlink" xfId="61"/>
    <cellStyle name="Percent" xfId="62"/>
    <cellStyle name="Provjeri ćeliju" xfId="63"/>
    <cellStyle name="Računanje" xfId="64"/>
    <cellStyle name="Tekst objašnjenja" xfId="65"/>
    <cellStyle name="Tekst upozorenja" xfId="66"/>
    <cellStyle name="Title" xfId="67"/>
    <cellStyle name="Ukupno" xfId="68"/>
    <cellStyle name="Unos" xfId="69"/>
    <cellStyle name="Currency" xfId="70"/>
    <cellStyle name="Currency [0]" xfId="71"/>
    <cellStyle name="Warning Text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7.57421875" style="23" customWidth="1"/>
    <col min="2" max="2" width="40.7109375" style="23" customWidth="1"/>
    <col min="3" max="3" width="13.421875" style="23" customWidth="1"/>
    <col min="4" max="4" width="16.7109375" style="23" customWidth="1"/>
    <col min="5" max="5" width="13.421875" style="24" customWidth="1"/>
    <col min="6" max="6" width="10.57421875" style="24" customWidth="1"/>
    <col min="7" max="7" width="11.28125" style="24" customWidth="1"/>
    <col min="8" max="8" width="9.140625" style="24" customWidth="1"/>
    <col min="9" max="9" width="14.7109375" style="24" customWidth="1"/>
    <col min="10" max="10" width="15.00390625" style="24" customWidth="1"/>
    <col min="11" max="11" width="15.8515625" style="24" customWidth="1"/>
    <col min="12" max="16384" width="9.140625" style="24" customWidth="1"/>
  </cols>
  <sheetData>
    <row r="2" spans="1:7" ht="66.75" customHeight="1">
      <c r="A2" s="203" t="s">
        <v>178</v>
      </c>
      <c r="B2" s="203"/>
      <c r="C2" s="203"/>
      <c r="D2" s="203"/>
      <c r="E2" s="203"/>
      <c r="F2" s="203"/>
      <c r="G2" s="203"/>
    </row>
    <row r="3" spans="1:7" ht="3.75" customHeight="1" hidden="1">
      <c r="A3" s="1"/>
      <c r="B3" s="1"/>
      <c r="C3" s="1"/>
      <c r="D3" s="1"/>
      <c r="E3" s="1"/>
      <c r="F3" s="1"/>
      <c r="G3" s="1"/>
    </row>
    <row r="4" spans="1:7" ht="25.5" customHeight="1">
      <c r="A4" s="204" t="s">
        <v>8</v>
      </c>
      <c r="B4" s="204"/>
      <c r="C4" s="204"/>
      <c r="D4" s="204"/>
      <c r="E4" s="204"/>
      <c r="F4" s="204"/>
      <c r="G4" s="204"/>
    </row>
    <row r="5" spans="1:7" ht="33" customHeight="1">
      <c r="A5" s="205" t="s">
        <v>1</v>
      </c>
      <c r="B5" s="205"/>
      <c r="C5" s="205"/>
      <c r="D5" s="205"/>
      <c r="E5" s="205"/>
      <c r="F5" s="205"/>
      <c r="G5" s="205"/>
    </row>
    <row r="6" spans="1:7" ht="9" customHeight="1">
      <c r="A6" s="27"/>
      <c r="B6" s="27"/>
      <c r="C6" s="27"/>
      <c r="D6" s="27"/>
      <c r="E6" s="28"/>
      <c r="F6" s="28"/>
      <c r="G6" s="28"/>
    </row>
    <row r="7" spans="1:10" ht="42.75" customHeight="1">
      <c r="A7" s="52" t="s">
        <v>120</v>
      </c>
      <c r="B7" s="52" t="s">
        <v>121</v>
      </c>
      <c r="C7" s="52" t="s">
        <v>179</v>
      </c>
      <c r="D7" s="52" t="s">
        <v>180</v>
      </c>
      <c r="E7" s="44" t="s">
        <v>181</v>
      </c>
      <c r="F7" s="44" t="s">
        <v>127</v>
      </c>
      <c r="G7" s="44" t="s">
        <v>127</v>
      </c>
      <c r="J7" s="37"/>
    </row>
    <row r="8" spans="1:10" ht="18" customHeight="1">
      <c r="A8" s="52"/>
      <c r="B8" s="57">
        <v>1</v>
      </c>
      <c r="C8" s="57">
        <v>2</v>
      </c>
      <c r="D8" s="57">
        <v>3</v>
      </c>
      <c r="E8" s="58">
        <v>4</v>
      </c>
      <c r="F8" s="59" t="s">
        <v>128</v>
      </c>
      <c r="G8" s="59" t="s">
        <v>129</v>
      </c>
      <c r="J8" s="37"/>
    </row>
    <row r="9" spans="1:11" ht="15.75">
      <c r="A9" s="53">
        <v>6</v>
      </c>
      <c r="B9" s="43" t="s">
        <v>0</v>
      </c>
      <c r="C9" s="25">
        <v>1220003.66</v>
      </c>
      <c r="D9" s="25">
        <v>1115211.18</v>
      </c>
      <c r="E9" s="25">
        <v>1129839.6</v>
      </c>
      <c r="F9" s="60">
        <f>E9/C9*100</f>
        <v>92.60952545011219</v>
      </c>
      <c r="G9" s="60">
        <f>E9/D9*100</f>
        <v>101.31171748116803</v>
      </c>
      <c r="I9" s="36"/>
      <c r="J9" s="38"/>
      <c r="K9" s="36"/>
    </row>
    <row r="10" spans="1:11" ht="31.5">
      <c r="A10" s="53">
        <v>7</v>
      </c>
      <c r="B10" s="43" t="s">
        <v>113</v>
      </c>
      <c r="C10" s="62">
        <v>0</v>
      </c>
      <c r="D10" s="62">
        <v>2654</v>
      </c>
      <c r="E10" s="62">
        <v>4683.2</v>
      </c>
      <c r="F10" s="60">
        <v>0</v>
      </c>
      <c r="G10" s="60">
        <v>0</v>
      </c>
      <c r="J10" s="36"/>
      <c r="K10" s="36"/>
    </row>
    <row r="11" spans="1:11" ht="15.75">
      <c r="A11" s="53">
        <v>3</v>
      </c>
      <c r="B11" s="43" t="s">
        <v>10</v>
      </c>
      <c r="C11" s="26">
        <v>1015309.05</v>
      </c>
      <c r="D11" s="26">
        <v>890816.22</v>
      </c>
      <c r="E11" s="26">
        <v>1003265.54</v>
      </c>
      <c r="F11" s="60">
        <f>E11/C11*100</f>
        <v>98.81380846551107</v>
      </c>
      <c r="G11" s="60">
        <f>E11/D11*100</f>
        <v>112.62317832515443</v>
      </c>
      <c r="J11" s="36"/>
      <c r="K11" s="36"/>
    </row>
    <row r="12" spans="1:11" ht="31.5">
      <c r="A12" s="53">
        <v>4</v>
      </c>
      <c r="B12" s="43" t="s">
        <v>3</v>
      </c>
      <c r="C12" s="62">
        <v>12952.96</v>
      </c>
      <c r="D12" s="62">
        <v>45458</v>
      </c>
      <c r="E12" s="62">
        <v>56899.15</v>
      </c>
      <c r="F12" s="60">
        <f>E12/C12*100</f>
        <v>439.2752698996986</v>
      </c>
      <c r="G12" s="60">
        <f>E12/D12*100</f>
        <v>125.16861718509394</v>
      </c>
      <c r="I12" s="36"/>
      <c r="J12" s="36"/>
      <c r="K12" s="36"/>
    </row>
    <row r="13" spans="1:11" ht="15.75">
      <c r="A13" s="53"/>
      <c r="B13" s="43" t="s">
        <v>9</v>
      </c>
      <c r="C13" s="26">
        <f>((C9+C10)-(C11+C12))</f>
        <v>191741.6499999999</v>
      </c>
      <c r="D13" s="26">
        <f>((D9+D10)-(D11+D12))</f>
        <v>181590.95999999996</v>
      </c>
      <c r="E13" s="26">
        <f>((E9+E10)-(E11+E12))</f>
        <v>74358.1100000001</v>
      </c>
      <c r="F13" s="60">
        <f>E13/C13*100</f>
        <v>38.78036409929722</v>
      </c>
      <c r="G13" s="60">
        <f>E13/D13*100</f>
        <v>40.948134202275334</v>
      </c>
      <c r="J13" s="36"/>
      <c r="K13" s="36"/>
    </row>
    <row r="14" spans="1:11" ht="15.75">
      <c r="A14" s="30"/>
      <c r="B14" s="30"/>
      <c r="C14" s="30"/>
      <c r="D14" s="30"/>
      <c r="E14" s="28"/>
      <c r="F14" s="28"/>
      <c r="G14" s="28"/>
      <c r="J14" s="36"/>
      <c r="K14" s="36"/>
    </row>
    <row r="15" spans="1:11" ht="18.75">
      <c r="A15" s="206" t="s">
        <v>4</v>
      </c>
      <c r="B15" s="206"/>
      <c r="C15" s="206"/>
      <c r="D15" s="206"/>
      <c r="E15" s="206"/>
      <c r="F15" s="206"/>
      <c r="G15" s="206"/>
      <c r="J15" s="36"/>
      <c r="K15" s="36"/>
    </row>
    <row r="16" spans="1:11" ht="9" customHeight="1">
      <c r="A16" s="31"/>
      <c r="B16" s="30"/>
      <c r="C16" s="30"/>
      <c r="D16" s="30"/>
      <c r="E16" s="28"/>
      <c r="F16" s="28"/>
      <c r="G16" s="28"/>
      <c r="J16" s="36"/>
      <c r="K16" s="36"/>
    </row>
    <row r="17" spans="1:11" ht="42.75" customHeight="1">
      <c r="A17" s="52" t="s">
        <v>120</v>
      </c>
      <c r="B17" s="52" t="s">
        <v>121</v>
      </c>
      <c r="C17" s="52" t="s">
        <v>179</v>
      </c>
      <c r="D17" s="52" t="s">
        <v>180</v>
      </c>
      <c r="E17" s="44" t="s">
        <v>181</v>
      </c>
      <c r="F17" s="44" t="s">
        <v>127</v>
      </c>
      <c r="G17" s="44" t="s">
        <v>127</v>
      </c>
      <c r="J17" s="36"/>
      <c r="K17" s="36"/>
    </row>
    <row r="18" spans="1:11" ht="31.5">
      <c r="A18" s="53">
        <v>8</v>
      </c>
      <c r="B18" s="43" t="s">
        <v>11</v>
      </c>
      <c r="C18" s="62">
        <f>'račun financ.ekon.klas.'!D5</f>
        <v>0</v>
      </c>
      <c r="D18" s="62">
        <f>'račun financ.ekon.klas.'!E5</f>
        <v>0</v>
      </c>
      <c r="E18" s="62">
        <f>'račun financ.ekon.klas.'!F5</f>
        <v>0</v>
      </c>
      <c r="F18" s="61">
        <v>0</v>
      </c>
      <c r="G18" s="61">
        <v>0</v>
      </c>
      <c r="I18" s="36"/>
      <c r="J18" s="36"/>
      <c r="K18" s="36"/>
    </row>
    <row r="19" spans="1:11" ht="31.5">
      <c r="A19" s="53">
        <v>5</v>
      </c>
      <c r="B19" s="43" t="s">
        <v>7</v>
      </c>
      <c r="C19" s="62">
        <v>50998.34</v>
      </c>
      <c r="D19" s="62">
        <v>50434.5</v>
      </c>
      <c r="E19" s="62">
        <v>50825.14</v>
      </c>
      <c r="F19" s="61">
        <f>E19/C19*100</f>
        <v>99.66038110260061</v>
      </c>
      <c r="G19" s="61">
        <f>E19/D19*100</f>
        <v>100.7745491677324</v>
      </c>
      <c r="I19" s="36"/>
      <c r="J19" s="36"/>
      <c r="K19" s="36"/>
    </row>
    <row r="20" spans="1:11" ht="18.75" customHeight="1">
      <c r="A20" s="53"/>
      <c r="B20" s="43" t="s">
        <v>5</v>
      </c>
      <c r="C20" s="62">
        <f>C18-C19</f>
        <v>-50998.34</v>
      </c>
      <c r="D20" s="62">
        <f>D18-D19</f>
        <v>-50434.5</v>
      </c>
      <c r="E20" s="62">
        <f>E18-E19</f>
        <v>-50825.14</v>
      </c>
      <c r="F20" s="61">
        <f>E20/C20*100</f>
        <v>99.66038110260061</v>
      </c>
      <c r="G20" s="61">
        <f>E20/D20*100</f>
        <v>100.7745491677324</v>
      </c>
      <c r="I20" s="36"/>
      <c r="J20" s="36"/>
      <c r="K20" s="36"/>
    </row>
    <row r="21" spans="1:11" ht="15.75">
      <c r="A21" s="50"/>
      <c r="B21" s="50"/>
      <c r="C21" s="50"/>
      <c r="D21" s="50"/>
      <c r="E21" s="51"/>
      <c r="F21" s="65"/>
      <c r="G21" s="65"/>
      <c r="I21" s="36"/>
      <c r="J21" s="36"/>
      <c r="K21" s="36"/>
    </row>
    <row r="22" spans="1:11" ht="23.25" customHeight="1">
      <c r="A22" s="206" t="s">
        <v>114</v>
      </c>
      <c r="B22" s="206"/>
      <c r="C22" s="206"/>
      <c r="D22" s="206"/>
      <c r="E22" s="206"/>
      <c r="F22" s="206"/>
      <c r="G22" s="206"/>
      <c r="I22" s="36"/>
      <c r="J22" s="36"/>
      <c r="K22" s="36"/>
    </row>
    <row r="23" spans="1:11" ht="13.5" customHeight="1">
      <c r="A23" s="31"/>
      <c r="B23" s="30"/>
      <c r="C23" s="30"/>
      <c r="D23" s="30"/>
      <c r="E23" s="28"/>
      <c r="F23" s="66"/>
      <c r="G23" s="66"/>
      <c r="I23" s="36"/>
      <c r="J23" s="36"/>
      <c r="K23" s="36"/>
    </row>
    <row r="24" spans="1:11" ht="42.75" customHeight="1">
      <c r="A24" s="29"/>
      <c r="B24" s="52" t="s">
        <v>121</v>
      </c>
      <c r="C24" s="52" t="s">
        <v>179</v>
      </c>
      <c r="D24" s="52" t="s">
        <v>180</v>
      </c>
      <c r="E24" s="44" t="s">
        <v>181</v>
      </c>
      <c r="F24" s="44" t="s">
        <v>127</v>
      </c>
      <c r="G24" s="44" t="s">
        <v>127</v>
      </c>
      <c r="I24" s="36"/>
      <c r="J24" s="36"/>
      <c r="K24" s="36"/>
    </row>
    <row r="25" spans="1:11" ht="31.5">
      <c r="A25" s="43"/>
      <c r="B25" s="43" t="s">
        <v>152</v>
      </c>
      <c r="C25" s="63"/>
      <c r="D25" s="63">
        <v>0</v>
      </c>
      <c r="E25" s="62"/>
      <c r="F25" s="61" t="str">
        <f>_xlfn.IFERROR(E25/C25*100,"-")</f>
        <v>-</v>
      </c>
      <c r="G25" s="61">
        <v>0</v>
      </c>
      <c r="I25" s="36"/>
      <c r="J25" s="36"/>
      <c r="K25" s="36"/>
    </row>
    <row r="26" spans="1:11" ht="11.25" customHeight="1">
      <c r="A26" s="50"/>
      <c r="B26" s="50"/>
      <c r="C26" s="54"/>
      <c r="D26" s="54"/>
      <c r="E26" s="51"/>
      <c r="F26" s="65"/>
      <c r="G26" s="65"/>
      <c r="I26" s="36"/>
      <c r="J26" s="36"/>
      <c r="K26" s="36"/>
    </row>
    <row r="27" spans="1:11" ht="15.75">
      <c r="A27" s="50"/>
      <c r="B27" s="50"/>
      <c r="C27" s="54"/>
      <c r="D27" s="54"/>
      <c r="E27" s="51"/>
      <c r="F27" s="65"/>
      <c r="G27" s="65"/>
      <c r="I27" s="36"/>
      <c r="J27" s="36"/>
      <c r="K27" s="36"/>
    </row>
    <row r="28" spans="1:11" ht="47.25">
      <c r="A28" s="43"/>
      <c r="B28" s="43" t="s">
        <v>115</v>
      </c>
      <c r="C28" s="63">
        <f>C13+C20+C25</f>
        <v>140743.3099999999</v>
      </c>
      <c r="D28" s="63">
        <f>D13+D20+D25</f>
        <v>131156.45999999996</v>
      </c>
      <c r="E28" s="64">
        <f>E13+E20+E25</f>
        <v>23532.970000000103</v>
      </c>
      <c r="F28" s="67">
        <f>E28/C28*100</f>
        <v>16.72048923675315</v>
      </c>
      <c r="G28" s="67">
        <f>D28/E28*100</f>
        <v>557.330672669023</v>
      </c>
      <c r="J28" s="36"/>
      <c r="K28" s="36"/>
    </row>
    <row r="29" spans="10:11" ht="15.75">
      <c r="J29" s="36"/>
      <c r="K29" s="36"/>
    </row>
  </sheetData>
  <sheetProtection/>
  <mergeCells count="5">
    <mergeCell ref="A2:G2"/>
    <mergeCell ref="A4:G4"/>
    <mergeCell ref="A5:G5"/>
    <mergeCell ref="A15:G15"/>
    <mergeCell ref="A22:G2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1"/>
  <sheetViews>
    <sheetView zoomScalePageLayoutView="0" workbookViewId="0" topLeftCell="A1">
      <selection activeCell="A10" sqref="A10:IV11"/>
    </sheetView>
  </sheetViews>
  <sheetFormatPr defaultColWidth="9.140625" defaultRowHeight="12.75"/>
  <cols>
    <col min="1" max="1" width="4.28125" style="6" customWidth="1"/>
    <col min="2" max="2" width="4.421875" style="6" customWidth="1"/>
    <col min="3" max="3" width="44.8515625" style="7" customWidth="1"/>
    <col min="4" max="4" width="13.7109375" style="7" customWidth="1"/>
    <col min="5" max="5" width="13.140625" style="7" customWidth="1"/>
    <col min="6" max="6" width="13.7109375" style="7" customWidth="1"/>
    <col min="7" max="8" width="9.57421875" style="7" customWidth="1"/>
    <col min="9" max="9" width="17.00390625" style="7" customWidth="1"/>
    <col min="10" max="10" width="20.28125" style="7" customWidth="1"/>
    <col min="11" max="11" width="12.421875" style="7" customWidth="1"/>
    <col min="12" max="16384" width="9.140625" style="7" customWidth="1"/>
  </cols>
  <sheetData>
    <row r="1" spans="1:8" ht="30" customHeight="1">
      <c r="A1" s="207" t="s">
        <v>1</v>
      </c>
      <c r="B1" s="207"/>
      <c r="C1" s="207"/>
      <c r="D1" s="207"/>
      <c r="E1" s="207"/>
      <c r="F1" s="207"/>
      <c r="G1" s="207"/>
      <c r="H1" s="207"/>
    </row>
    <row r="2" spans="1:8" ht="27.75" customHeight="1">
      <c r="A2" s="208" t="s">
        <v>134</v>
      </c>
      <c r="B2" s="208"/>
      <c r="C2" s="208"/>
      <c r="D2" s="208"/>
      <c r="E2" s="208"/>
      <c r="F2" s="208"/>
      <c r="G2" s="208"/>
      <c r="H2" s="208"/>
    </row>
    <row r="3" spans="1:8" s="3" customFormat="1" ht="52.5" customHeight="1">
      <c r="A3" s="68"/>
      <c r="B3" s="56"/>
      <c r="C3" s="41" t="s">
        <v>135</v>
      </c>
      <c r="D3" s="52" t="s">
        <v>179</v>
      </c>
      <c r="E3" s="126" t="s">
        <v>183</v>
      </c>
      <c r="F3" s="44" t="s">
        <v>181</v>
      </c>
      <c r="G3" s="44" t="s">
        <v>127</v>
      </c>
      <c r="H3" s="44" t="s">
        <v>127</v>
      </c>
    </row>
    <row r="4" spans="1:8" s="3" customFormat="1" ht="12.75" customHeight="1">
      <c r="A4" s="68"/>
      <c r="B4" s="69"/>
      <c r="C4" s="57">
        <v>1</v>
      </c>
      <c r="D4" s="57">
        <v>2</v>
      </c>
      <c r="E4" s="57">
        <v>3</v>
      </c>
      <c r="F4" s="58">
        <v>4</v>
      </c>
      <c r="G4" s="59" t="s">
        <v>128</v>
      </c>
      <c r="H4" s="59" t="s">
        <v>129</v>
      </c>
    </row>
    <row r="5" spans="1:8" s="3" customFormat="1" ht="25.5" customHeight="1">
      <c r="A5" s="127">
        <v>6</v>
      </c>
      <c r="B5" s="127"/>
      <c r="C5" s="128" t="s">
        <v>0</v>
      </c>
      <c r="D5" s="129">
        <f>D6+D13+D18+D33+D24+D21+D31</f>
        <v>1220004</v>
      </c>
      <c r="E5" s="129">
        <f>E6+E13+E18+E33+E24+E21+E31</f>
        <v>1115211.1800000002</v>
      </c>
      <c r="F5" s="129">
        <f>F6+F13+F18+F33+F24+F21+F31</f>
        <v>1129839.5899999999</v>
      </c>
      <c r="G5" s="130">
        <f>_xlfn.IFERROR(F5/D5*100,"-")</f>
        <v>92.60949882131533</v>
      </c>
      <c r="H5" s="130">
        <f>_xlfn.IFERROR(F5/E5*100,"-")</f>
        <v>101.31171658447681</v>
      </c>
    </row>
    <row r="6" spans="1:8" s="2" customFormat="1" ht="25.5">
      <c r="A6" s="131">
        <v>63</v>
      </c>
      <c r="B6" s="132"/>
      <c r="C6" s="132" t="s">
        <v>99</v>
      </c>
      <c r="D6" s="133">
        <f>D7+D11+D9</f>
        <v>64507.009999999995</v>
      </c>
      <c r="E6" s="133">
        <f>E7+E11+E9</f>
        <v>69016</v>
      </c>
      <c r="F6" s="133">
        <f>F7+F11+F9</f>
        <v>79262.36</v>
      </c>
      <c r="G6" s="134">
        <f aca="true" t="shared" si="0" ref="G6:G81">_xlfn.IFERROR(F6/D6*100,"-")</f>
        <v>122.87402562915257</v>
      </c>
      <c r="H6" s="134">
        <f aca="true" t="shared" si="1" ref="H6:H81">_xlfn.IFERROR(F6/E6*100,"-")</f>
        <v>114.84635446852904</v>
      </c>
    </row>
    <row r="7" spans="1:8" s="2" customFormat="1" ht="12.75">
      <c r="A7" s="131">
        <v>634</v>
      </c>
      <c r="B7" s="135"/>
      <c r="C7" s="132" t="s">
        <v>116</v>
      </c>
      <c r="D7" s="133">
        <f>D8</f>
        <v>26533.16</v>
      </c>
      <c r="E7" s="133">
        <f>E8</f>
        <v>39817</v>
      </c>
      <c r="F7" s="133">
        <f>F8</f>
        <v>26173.24</v>
      </c>
      <c r="G7" s="134">
        <f t="shared" si="0"/>
        <v>98.64350872643892</v>
      </c>
      <c r="H7" s="134">
        <f t="shared" si="1"/>
        <v>65.73383228269333</v>
      </c>
    </row>
    <row r="8" spans="1:8" s="2" customFormat="1" ht="25.5">
      <c r="A8" s="136"/>
      <c r="B8" s="135">
        <v>6341</v>
      </c>
      <c r="C8" s="135" t="s">
        <v>117</v>
      </c>
      <c r="D8" s="137">
        <v>26533.16</v>
      </c>
      <c r="E8" s="138">
        <v>39817</v>
      </c>
      <c r="F8" s="138">
        <v>26173.24</v>
      </c>
      <c r="G8" s="134">
        <f t="shared" si="0"/>
        <v>98.64350872643892</v>
      </c>
      <c r="H8" s="139">
        <f t="shared" si="1"/>
        <v>65.73383228269333</v>
      </c>
    </row>
    <row r="9" spans="1:8" s="3" customFormat="1" ht="25.5">
      <c r="A9" s="131">
        <v>636</v>
      </c>
      <c r="B9" s="132"/>
      <c r="C9" s="132" t="s">
        <v>182</v>
      </c>
      <c r="D9" s="133">
        <f>SUM(D10)</f>
        <v>37973.85</v>
      </c>
      <c r="E9" s="133">
        <f>SUM(E10)</f>
        <v>29199</v>
      </c>
      <c r="F9" s="133">
        <f>SUM(F10)</f>
        <v>53089.12</v>
      </c>
      <c r="G9" s="134">
        <f t="shared" si="0"/>
        <v>139.80441804030932</v>
      </c>
      <c r="H9" s="134">
        <f t="shared" si="1"/>
        <v>181.81828144799482</v>
      </c>
    </row>
    <row r="10" spans="1:8" s="2" customFormat="1" ht="25.5">
      <c r="A10" s="136"/>
      <c r="B10" s="135">
        <v>6361</v>
      </c>
      <c r="C10" s="135" t="s">
        <v>184</v>
      </c>
      <c r="D10" s="137">
        <v>37973.85</v>
      </c>
      <c r="E10" s="138">
        <v>29199</v>
      </c>
      <c r="F10" s="138">
        <v>53089.12</v>
      </c>
      <c r="G10" s="139">
        <f t="shared" si="0"/>
        <v>139.80441804030932</v>
      </c>
      <c r="H10" s="139">
        <f t="shared" si="1"/>
        <v>181.81828144799482</v>
      </c>
    </row>
    <row r="11" spans="1:8" s="3" customFormat="1" ht="12.75">
      <c r="A11" s="131">
        <v>638</v>
      </c>
      <c r="B11" s="132"/>
      <c r="C11" s="132" t="s">
        <v>185</v>
      </c>
      <c r="D11" s="133">
        <f>SUM(D12)</f>
        <v>0</v>
      </c>
      <c r="E11" s="133">
        <f>SUM(E12)</f>
        <v>0</v>
      </c>
      <c r="F11" s="133">
        <f>SUM(F12)</f>
        <v>0</v>
      </c>
      <c r="G11" s="134" t="str">
        <f t="shared" si="0"/>
        <v>-</v>
      </c>
      <c r="H11" s="134" t="str">
        <f t="shared" si="1"/>
        <v>-</v>
      </c>
    </row>
    <row r="12" spans="1:8" s="2" customFormat="1" ht="12.75">
      <c r="A12" s="136"/>
      <c r="B12" s="135">
        <v>6381</v>
      </c>
      <c r="C12" s="135" t="s">
        <v>186</v>
      </c>
      <c r="D12" s="137">
        <v>0</v>
      </c>
      <c r="E12" s="138">
        <v>0</v>
      </c>
      <c r="F12" s="138">
        <v>0</v>
      </c>
      <c r="G12" s="134" t="str">
        <f t="shared" si="0"/>
        <v>-</v>
      </c>
      <c r="H12" s="139" t="str">
        <f t="shared" si="1"/>
        <v>-</v>
      </c>
    </row>
    <row r="13" spans="1:8" s="3" customFormat="1" ht="12.75">
      <c r="A13" s="131">
        <v>64</v>
      </c>
      <c r="B13" s="131"/>
      <c r="C13" s="132" t="s">
        <v>87</v>
      </c>
      <c r="D13" s="140">
        <f>SUM(D14)</f>
        <v>1.06</v>
      </c>
      <c r="E13" s="140">
        <f>SUM(E14)</f>
        <v>67.5</v>
      </c>
      <c r="F13" s="140">
        <f>SUM(F14)</f>
        <v>0</v>
      </c>
      <c r="G13" s="134">
        <f t="shared" si="0"/>
        <v>0</v>
      </c>
      <c r="H13" s="134">
        <f t="shared" si="1"/>
        <v>0</v>
      </c>
    </row>
    <row r="14" spans="1:8" s="3" customFormat="1" ht="12.75">
      <c r="A14" s="132" t="s">
        <v>88</v>
      </c>
      <c r="B14" s="131"/>
      <c r="C14" s="132" t="s">
        <v>89</v>
      </c>
      <c r="D14" s="140">
        <f>SUM(D15:D17)</f>
        <v>1.06</v>
      </c>
      <c r="E14" s="140">
        <f>SUM(E15:E17)</f>
        <v>67.5</v>
      </c>
      <c r="F14" s="140">
        <f>SUM(F15:F17)</f>
        <v>0</v>
      </c>
      <c r="G14" s="134">
        <f t="shared" si="0"/>
        <v>0</v>
      </c>
      <c r="H14" s="134">
        <f t="shared" si="1"/>
        <v>0</v>
      </c>
    </row>
    <row r="15" spans="1:8" s="2" customFormat="1" ht="12.75">
      <c r="A15" s="136"/>
      <c r="B15" s="135" t="s">
        <v>22</v>
      </c>
      <c r="C15" s="135" t="s">
        <v>23</v>
      </c>
      <c r="D15" s="137">
        <v>1.06</v>
      </c>
      <c r="E15" s="138">
        <v>1</v>
      </c>
      <c r="F15" s="138">
        <v>0</v>
      </c>
      <c r="G15" s="139">
        <f t="shared" si="0"/>
        <v>0</v>
      </c>
      <c r="H15" s="139">
        <f t="shared" si="1"/>
        <v>0</v>
      </c>
    </row>
    <row r="16" spans="1:8" s="2" customFormat="1" ht="12.75">
      <c r="A16" s="136"/>
      <c r="B16" s="135" t="s">
        <v>24</v>
      </c>
      <c r="C16" s="135" t="s">
        <v>25</v>
      </c>
      <c r="D16" s="137">
        <v>0</v>
      </c>
      <c r="E16" s="138">
        <v>66.5</v>
      </c>
      <c r="F16" s="138">
        <v>0</v>
      </c>
      <c r="G16" s="139" t="str">
        <f t="shared" si="0"/>
        <v>-</v>
      </c>
      <c r="H16" s="139">
        <f t="shared" si="1"/>
        <v>0</v>
      </c>
    </row>
    <row r="17" spans="1:8" s="2" customFormat="1" ht="12.75">
      <c r="A17" s="136"/>
      <c r="B17" s="135" t="s">
        <v>94</v>
      </c>
      <c r="C17" s="135" t="s">
        <v>95</v>
      </c>
      <c r="D17" s="137">
        <v>0</v>
      </c>
      <c r="E17" s="138">
        <v>0</v>
      </c>
      <c r="F17" s="138">
        <v>0</v>
      </c>
      <c r="G17" s="139" t="str">
        <f t="shared" si="0"/>
        <v>-</v>
      </c>
      <c r="H17" s="139" t="str">
        <f t="shared" si="1"/>
        <v>-</v>
      </c>
    </row>
    <row r="18" spans="1:8" s="3" customFormat="1" ht="25.5">
      <c r="A18" s="131">
        <v>65</v>
      </c>
      <c r="B18" s="131"/>
      <c r="C18" s="132" t="s">
        <v>100</v>
      </c>
      <c r="D18" s="140">
        <f aca="true" t="shared" si="2" ref="D18:F19">D19</f>
        <v>35151.11</v>
      </c>
      <c r="E18" s="140">
        <f t="shared" si="2"/>
        <v>41476</v>
      </c>
      <c r="F18" s="140">
        <f t="shared" si="2"/>
        <v>38327.46</v>
      </c>
      <c r="G18" s="134">
        <f t="shared" si="0"/>
        <v>109.0362722542759</v>
      </c>
      <c r="H18" s="134">
        <f t="shared" si="1"/>
        <v>92.40876651557527</v>
      </c>
    </row>
    <row r="19" spans="1:8" s="3" customFormat="1" ht="12.75">
      <c r="A19" s="132" t="s">
        <v>52</v>
      </c>
      <c r="B19" s="131"/>
      <c r="C19" s="132" t="s">
        <v>53</v>
      </c>
      <c r="D19" s="140">
        <f t="shared" si="2"/>
        <v>35151.11</v>
      </c>
      <c r="E19" s="140">
        <f t="shared" si="2"/>
        <v>41476</v>
      </c>
      <c r="F19" s="140">
        <f t="shared" si="2"/>
        <v>38327.46</v>
      </c>
      <c r="G19" s="134">
        <f t="shared" si="0"/>
        <v>109.0362722542759</v>
      </c>
      <c r="H19" s="134">
        <f t="shared" si="1"/>
        <v>92.40876651557527</v>
      </c>
    </row>
    <row r="20" spans="1:8" s="2" customFormat="1" ht="12.75">
      <c r="A20" s="136"/>
      <c r="B20" s="135" t="s">
        <v>76</v>
      </c>
      <c r="C20" s="135" t="s">
        <v>35</v>
      </c>
      <c r="D20" s="137">
        <v>35151.11</v>
      </c>
      <c r="E20" s="138">
        <v>41476</v>
      </c>
      <c r="F20" s="138">
        <v>38327.46</v>
      </c>
      <c r="G20" s="139">
        <f t="shared" si="0"/>
        <v>109.0362722542759</v>
      </c>
      <c r="H20" s="139">
        <f t="shared" si="1"/>
        <v>92.40876651557527</v>
      </c>
    </row>
    <row r="21" spans="1:8" s="3" customFormat="1" ht="12.75">
      <c r="A21" s="131">
        <v>66</v>
      </c>
      <c r="B21" s="132"/>
      <c r="C21" s="132" t="s">
        <v>187</v>
      </c>
      <c r="D21" s="133">
        <f aca="true" t="shared" si="3" ref="D21:F22">SUM(D22)</f>
        <v>263814.59</v>
      </c>
      <c r="E21" s="133">
        <f t="shared" si="3"/>
        <v>318534.5</v>
      </c>
      <c r="F21" s="133">
        <f t="shared" si="3"/>
        <v>306860.68</v>
      </c>
      <c r="G21" s="134">
        <f t="shared" si="0"/>
        <v>116.31679658050753</v>
      </c>
      <c r="H21" s="134">
        <f t="shared" si="1"/>
        <v>96.33514737022206</v>
      </c>
    </row>
    <row r="22" spans="1:8" s="3" customFormat="1" ht="12.75">
      <c r="A22" s="131">
        <v>661</v>
      </c>
      <c r="B22" s="132"/>
      <c r="C22" s="132" t="s">
        <v>187</v>
      </c>
      <c r="D22" s="133">
        <f t="shared" si="3"/>
        <v>263814.59</v>
      </c>
      <c r="E22" s="133">
        <f t="shared" si="3"/>
        <v>318534.5</v>
      </c>
      <c r="F22" s="133">
        <f t="shared" si="3"/>
        <v>306860.68</v>
      </c>
      <c r="G22" s="134">
        <f t="shared" si="0"/>
        <v>116.31679658050753</v>
      </c>
      <c r="H22" s="134">
        <f t="shared" si="1"/>
        <v>96.33514737022206</v>
      </c>
    </row>
    <row r="23" spans="1:8" s="2" customFormat="1" ht="12.75">
      <c r="A23" s="136"/>
      <c r="B23" s="135">
        <v>6615</v>
      </c>
      <c r="C23" s="135" t="s">
        <v>188</v>
      </c>
      <c r="D23" s="137">
        <v>263814.59</v>
      </c>
      <c r="E23" s="138">
        <v>318534.5</v>
      </c>
      <c r="F23" s="138">
        <v>306860.68</v>
      </c>
      <c r="G23" s="139">
        <f t="shared" si="0"/>
        <v>116.31679658050753</v>
      </c>
      <c r="H23" s="139">
        <f t="shared" si="1"/>
        <v>96.33514737022206</v>
      </c>
    </row>
    <row r="24" spans="1:8" s="3" customFormat="1" ht="25.5">
      <c r="A24" s="131">
        <v>67</v>
      </c>
      <c r="B24" s="132"/>
      <c r="C24" s="132" t="s">
        <v>189</v>
      </c>
      <c r="D24" s="133">
        <f>SUM(D25+D29)</f>
        <v>856062.51</v>
      </c>
      <c r="E24" s="133">
        <f>SUM(E25+E29)</f>
        <v>684126.18</v>
      </c>
      <c r="F24" s="133">
        <f>SUM(F25+F29)</f>
        <v>705248.61</v>
      </c>
      <c r="G24" s="134">
        <f t="shared" si="0"/>
        <v>82.38284024375743</v>
      </c>
      <c r="H24" s="134">
        <f t="shared" si="1"/>
        <v>103.0875049979815</v>
      </c>
    </row>
    <row r="25" spans="1:8" s="3" customFormat="1" ht="25.5">
      <c r="A25" s="131">
        <v>671</v>
      </c>
      <c r="B25" s="132"/>
      <c r="C25" s="132" t="s">
        <v>190</v>
      </c>
      <c r="D25" s="133">
        <f>SUM(D26:D28)</f>
        <v>57714.78</v>
      </c>
      <c r="E25" s="133">
        <f>SUM(E26:E28)</f>
        <v>93901.5</v>
      </c>
      <c r="F25" s="133">
        <f>SUM(F26:F28)</f>
        <v>93901.26000000001</v>
      </c>
      <c r="G25" s="134">
        <f t="shared" si="0"/>
        <v>162.69880955970032</v>
      </c>
      <c r="H25" s="134">
        <f t="shared" si="1"/>
        <v>99.99974441302855</v>
      </c>
    </row>
    <row r="26" spans="1:8" s="2" customFormat="1" ht="25.5">
      <c r="A26" s="136"/>
      <c r="B26" s="135">
        <v>6711</v>
      </c>
      <c r="C26" s="135" t="s">
        <v>191</v>
      </c>
      <c r="D26" s="137">
        <v>6836.82</v>
      </c>
      <c r="E26" s="138">
        <v>995.5</v>
      </c>
      <c r="F26" s="138">
        <v>4072.76</v>
      </c>
      <c r="G26" s="139">
        <f t="shared" si="0"/>
        <v>59.570970129387646</v>
      </c>
      <c r="H26" s="139">
        <f t="shared" si="1"/>
        <v>409.11702661978904</v>
      </c>
    </row>
    <row r="27" spans="1:8" s="2" customFormat="1" ht="25.5">
      <c r="A27" s="136"/>
      <c r="B27" s="135">
        <v>6712</v>
      </c>
      <c r="C27" s="135" t="s">
        <v>192</v>
      </c>
      <c r="D27" s="137">
        <v>0</v>
      </c>
      <c r="E27" s="138">
        <v>39817</v>
      </c>
      <c r="F27" s="138">
        <v>39816.84</v>
      </c>
      <c r="G27" s="139" t="str">
        <f t="shared" si="0"/>
        <v>-</v>
      </c>
      <c r="H27" s="139">
        <f t="shared" si="1"/>
        <v>99.99959816158926</v>
      </c>
    </row>
    <row r="28" spans="1:8" s="2" customFormat="1" ht="25.5">
      <c r="A28" s="136"/>
      <c r="B28" s="135">
        <v>6714</v>
      </c>
      <c r="C28" s="135" t="s">
        <v>193</v>
      </c>
      <c r="D28" s="137">
        <v>50877.96</v>
      </c>
      <c r="E28" s="138">
        <v>53089</v>
      </c>
      <c r="F28" s="138">
        <v>50011.66</v>
      </c>
      <c r="G28" s="139">
        <f t="shared" si="0"/>
        <v>98.29729808349235</v>
      </c>
      <c r="H28" s="139">
        <f t="shared" si="1"/>
        <v>94.20343197272504</v>
      </c>
    </row>
    <row r="29" spans="1:8" s="3" customFormat="1" ht="12.75">
      <c r="A29" s="131">
        <v>673</v>
      </c>
      <c r="B29" s="132"/>
      <c r="C29" s="132" t="s">
        <v>194</v>
      </c>
      <c r="D29" s="133">
        <f>SUM(D30)</f>
        <v>798347.73</v>
      </c>
      <c r="E29" s="133">
        <f>SUM(E30)</f>
        <v>590224.68</v>
      </c>
      <c r="F29" s="133">
        <f>SUM(F30)</f>
        <v>611347.35</v>
      </c>
      <c r="G29" s="134">
        <f t="shared" si="0"/>
        <v>76.57657522242846</v>
      </c>
      <c r="H29" s="134">
        <f t="shared" si="1"/>
        <v>103.57875072252145</v>
      </c>
    </row>
    <row r="30" spans="1:8" s="2" customFormat="1" ht="12.75">
      <c r="A30" s="136"/>
      <c r="B30" s="135">
        <v>6731</v>
      </c>
      <c r="C30" s="135" t="s">
        <v>194</v>
      </c>
      <c r="D30" s="137">
        <v>798347.73</v>
      </c>
      <c r="E30" s="138">
        <v>590224.68</v>
      </c>
      <c r="F30" s="138">
        <v>611347.35</v>
      </c>
      <c r="G30" s="134">
        <f t="shared" si="0"/>
        <v>76.57657522242846</v>
      </c>
      <c r="H30" s="134">
        <f t="shared" si="1"/>
        <v>103.57875072252145</v>
      </c>
    </row>
    <row r="31" spans="1:8" ht="12.75">
      <c r="A31" s="132">
        <v>683</v>
      </c>
      <c r="B31" s="131"/>
      <c r="C31" s="132" t="s">
        <v>124</v>
      </c>
      <c r="D31" s="140">
        <f>D32</f>
        <v>467.72</v>
      </c>
      <c r="E31" s="140">
        <f>E32</f>
        <v>1991</v>
      </c>
      <c r="F31" s="140">
        <f>F32</f>
        <v>140.48</v>
      </c>
      <c r="G31" s="134">
        <f t="shared" si="0"/>
        <v>30.03506371333276</v>
      </c>
      <c r="H31" s="134">
        <f t="shared" si="1"/>
        <v>7.0557508789552985</v>
      </c>
    </row>
    <row r="32" spans="1:8" ht="12.75">
      <c r="A32" s="136"/>
      <c r="B32" s="135">
        <v>6831</v>
      </c>
      <c r="C32" s="135" t="s">
        <v>124</v>
      </c>
      <c r="D32" s="137">
        <v>467.72</v>
      </c>
      <c r="E32" s="138">
        <v>1991</v>
      </c>
      <c r="F32" s="138">
        <v>140.48</v>
      </c>
      <c r="G32" s="134">
        <f t="shared" si="0"/>
        <v>30.03506371333276</v>
      </c>
      <c r="H32" s="134">
        <f t="shared" si="1"/>
        <v>7.0557508789552985</v>
      </c>
    </row>
    <row r="33" spans="1:8" ht="12.75">
      <c r="A33" s="131">
        <v>922</v>
      </c>
      <c r="B33" s="132"/>
      <c r="C33" s="132" t="s">
        <v>153</v>
      </c>
      <c r="D33" s="133">
        <v>0</v>
      </c>
      <c r="E33" s="140">
        <v>0</v>
      </c>
      <c r="F33" s="140">
        <v>0</v>
      </c>
      <c r="G33" s="134" t="str">
        <f t="shared" si="0"/>
        <v>-</v>
      </c>
      <c r="H33" s="134" t="str">
        <f t="shared" si="1"/>
        <v>-</v>
      </c>
    </row>
    <row r="34" spans="1:8" ht="12.75">
      <c r="A34" s="131">
        <v>7</v>
      </c>
      <c r="B34" s="131"/>
      <c r="C34" s="132" t="s">
        <v>113</v>
      </c>
      <c r="D34" s="140">
        <f aca="true" t="shared" si="4" ref="D34:F35">D35</f>
        <v>0</v>
      </c>
      <c r="E34" s="140">
        <f t="shared" si="4"/>
        <v>2654</v>
      </c>
      <c r="F34" s="140">
        <f t="shared" si="4"/>
        <v>4683.2</v>
      </c>
      <c r="G34" s="134" t="str">
        <f t="shared" si="0"/>
        <v>-</v>
      </c>
      <c r="H34" s="134">
        <f t="shared" si="1"/>
        <v>176.45817633760362</v>
      </c>
    </row>
    <row r="35" spans="1:8" ht="12.75">
      <c r="A35" s="131">
        <v>72</v>
      </c>
      <c r="B35" s="132"/>
      <c r="C35" s="132" t="s">
        <v>131</v>
      </c>
      <c r="D35" s="133">
        <f t="shared" si="4"/>
        <v>0</v>
      </c>
      <c r="E35" s="133">
        <f t="shared" si="4"/>
        <v>2654</v>
      </c>
      <c r="F35" s="133">
        <f t="shared" si="4"/>
        <v>4683.2</v>
      </c>
      <c r="G35" s="134" t="str">
        <f t="shared" si="0"/>
        <v>-</v>
      </c>
      <c r="H35" s="134">
        <f t="shared" si="1"/>
        <v>176.45817633760362</v>
      </c>
    </row>
    <row r="36" spans="1:8" ht="12.75">
      <c r="A36" s="131">
        <v>723</v>
      </c>
      <c r="B36" s="132"/>
      <c r="C36" s="132" t="s">
        <v>132</v>
      </c>
      <c r="D36" s="133">
        <f>D37</f>
        <v>0</v>
      </c>
      <c r="E36" s="133">
        <f>E37</f>
        <v>2654</v>
      </c>
      <c r="F36" s="133">
        <f>F37</f>
        <v>4683.2</v>
      </c>
      <c r="G36" s="134" t="str">
        <f t="shared" si="0"/>
        <v>-</v>
      </c>
      <c r="H36" s="134">
        <f t="shared" si="1"/>
        <v>176.45817633760362</v>
      </c>
    </row>
    <row r="37" spans="1:8" ht="12.75">
      <c r="A37" s="131"/>
      <c r="B37" s="135">
        <v>7231</v>
      </c>
      <c r="C37" s="135" t="s">
        <v>133</v>
      </c>
      <c r="D37" s="137">
        <v>0</v>
      </c>
      <c r="E37" s="137">
        <v>2654</v>
      </c>
      <c r="F37" s="137">
        <v>4683.2</v>
      </c>
      <c r="G37" s="139" t="str">
        <f t="shared" si="0"/>
        <v>-</v>
      </c>
      <c r="H37" s="139">
        <f t="shared" si="1"/>
        <v>176.45817633760362</v>
      </c>
    </row>
    <row r="38" spans="1:8" ht="12.75">
      <c r="A38" s="131"/>
      <c r="B38" s="135"/>
      <c r="C38" s="135"/>
      <c r="D38" s="137"/>
      <c r="E38" s="137"/>
      <c r="F38" s="137"/>
      <c r="G38" s="134" t="str">
        <f t="shared" si="0"/>
        <v>-</v>
      </c>
      <c r="H38" s="134" t="str">
        <f t="shared" si="1"/>
        <v>-</v>
      </c>
    </row>
    <row r="39" spans="1:8" ht="12.75">
      <c r="A39" s="73"/>
      <c r="B39" s="76"/>
      <c r="C39" s="76"/>
      <c r="D39" s="78"/>
      <c r="E39" s="78"/>
      <c r="F39" s="78"/>
      <c r="G39" s="77"/>
      <c r="H39" s="77"/>
    </row>
    <row r="40" spans="1:8" ht="12.75">
      <c r="A40" s="73"/>
      <c r="B40" s="76"/>
      <c r="C40" s="76"/>
      <c r="D40" s="78"/>
      <c r="E40" s="78"/>
      <c r="F40" s="78"/>
      <c r="G40" s="77"/>
      <c r="H40" s="77"/>
    </row>
    <row r="41" spans="1:8" ht="12.75">
      <c r="A41" s="73"/>
      <c r="B41" s="76"/>
      <c r="C41" s="76"/>
      <c r="D41" s="78"/>
      <c r="E41" s="78"/>
      <c r="F41" s="78"/>
      <c r="G41" s="77"/>
      <c r="H41" s="77"/>
    </row>
    <row r="42" spans="1:8" ht="12.75">
      <c r="A42" s="73"/>
      <c r="B42" s="76"/>
      <c r="C42" s="76"/>
      <c r="D42" s="78"/>
      <c r="E42" s="78"/>
      <c r="F42" s="78"/>
      <c r="G42" s="77"/>
      <c r="H42" s="77"/>
    </row>
    <row r="43" spans="1:8" ht="12.75">
      <c r="A43" s="73"/>
      <c r="B43" s="76"/>
      <c r="C43" s="76"/>
      <c r="D43" s="78"/>
      <c r="E43" s="78"/>
      <c r="F43" s="78"/>
      <c r="G43" s="77"/>
      <c r="H43" s="77"/>
    </row>
    <row r="44" spans="1:8" ht="12.75">
      <c r="A44" s="73"/>
      <c r="B44" s="76"/>
      <c r="C44" s="76"/>
      <c r="D44" s="78"/>
      <c r="E44" s="78"/>
      <c r="F44" s="78"/>
      <c r="G44" s="77"/>
      <c r="H44" s="77"/>
    </row>
    <row r="45" spans="1:8" ht="12.75">
      <c r="A45" s="73"/>
      <c r="B45" s="76"/>
      <c r="C45" s="76"/>
      <c r="D45" s="78"/>
      <c r="E45" s="78"/>
      <c r="F45" s="78"/>
      <c r="G45" s="77"/>
      <c r="H45" s="77"/>
    </row>
    <row r="46" spans="1:8" ht="12.75">
      <c r="A46" s="73"/>
      <c r="B46" s="76"/>
      <c r="C46" s="76"/>
      <c r="D46" s="78"/>
      <c r="E46" s="78"/>
      <c r="F46" s="78"/>
      <c r="G46" s="77"/>
      <c r="H46" s="77"/>
    </row>
    <row r="47" spans="1:8" ht="12.75">
      <c r="A47" s="73"/>
      <c r="B47" s="76"/>
      <c r="C47" s="76"/>
      <c r="D47" s="78"/>
      <c r="E47" s="78"/>
      <c r="F47" s="78"/>
      <c r="G47" s="77"/>
      <c r="H47" s="77"/>
    </row>
    <row r="48" spans="1:8" ht="12.75">
      <c r="A48" s="73"/>
      <c r="B48" s="76"/>
      <c r="C48" s="76"/>
      <c r="D48" s="78"/>
      <c r="E48" s="78"/>
      <c r="F48" s="78"/>
      <c r="G48" s="77"/>
      <c r="H48" s="77"/>
    </row>
    <row r="49" spans="1:8" ht="12.75">
      <c r="A49" s="73"/>
      <c r="B49" s="76"/>
      <c r="C49" s="76"/>
      <c r="D49" s="78"/>
      <c r="E49" s="78"/>
      <c r="F49" s="78"/>
      <c r="G49" s="77"/>
      <c r="H49" s="77"/>
    </row>
    <row r="50" spans="1:8" ht="12.75">
      <c r="A50" s="73"/>
      <c r="B50" s="76"/>
      <c r="C50" s="76"/>
      <c r="D50" s="78"/>
      <c r="E50" s="78"/>
      <c r="F50" s="78"/>
      <c r="G50" s="77"/>
      <c r="H50" s="77"/>
    </row>
    <row r="51" spans="1:8" ht="28.5" customHeight="1">
      <c r="A51" s="127">
        <v>3</v>
      </c>
      <c r="B51" s="127"/>
      <c r="C51" s="141" t="s">
        <v>2</v>
      </c>
      <c r="D51" s="129">
        <f>D52+D62+D94+D102</f>
        <v>1015309</v>
      </c>
      <c r="E51" s="129">
        <f>E52+E62+E94+E102</f>
        <v>890816.22</v>
      </c>
      <c r="F51" s="129">
        <f>F52+F62+F94+F102</f>
        <v>1003265.54</v>
      </c>
      <c r="G51" s="130">
        <f t="shared" si="0"/>
        <v>98.81381333170494</v>
      </c>
      <c r="H51" s="130">
        <f t="shared" si="1"/>
        <v>112.62317832515443</v>
      </c>
    </row>
    <row r="52" spans="1:8" ht="12.75">
      <c r="A52" s="131">
        <v>31</v>
      </c>
      <c r="B52" s="131"/>
      <c r="C52" s="142" t="s">
        <v>81</v>
      </c>
      <c r="D52" s="140">
        <f>D53+D57+D59</f>
        <v>526848.1</v>
      </c>
      <c r="E52" s="140">
        <f>E53+E57+E59</f>
        <v>521958.22</v>
      </c>
      <c r="F52" s="140">
        <f>F53+F57+F59</f>
        <v>570330.47</v>
      </c>
      <c r="G52" s="134">
        <f t="shared" si="0"/>
        <v>108.25330299188703</v>
      </c>
      <c r="H52" s="134">
        <f t="shared" si="1"/>
        <v>109.26745631096682</v>
      </c>
    </row>
    <row r="53" spans="1:8" ht="12.75">
      <c r="A53" s="142" t="s">
        <v>82</v>
      </c>
      <c r="B53" s="131"/>
      <c r="C53" s="142" t="s">
        <v>83</v>
      </c>
      <c r="D53" s="140">
        <f>D54+D55+D56</f>
        <v>440269.43</v>
      </c>
      <c r="E53" s="140">
        <f>E54+E55+E56</f>
        <v>441944</v>
      </c>
      <c r="F53" s="140">
        <f>F54+F55+F56</f>
        <v>488007.24</v>
      </c>
      <c r="G53" s="134">
        <f t="shared" si="0"/>
        <v>110.84286274429729</v>
      </c>
      <c r="H53" s="134">
        <f t="shared" si="1"/>
        <v>110.42286805568126</v>
      </c>
    </row>
    <row r="54" spans="1:8" ht="12.75">
      <c r="A54" s="136"/>
      <c r="B54" s="143" t="s">
        <v>84</v>
      </c>
      <c r="C54" s="143" t="s">
        <v>85</v>
      </c>
      <c r="D54" s="138">
        <v>403695</v>
      </c>
      <c r="E54" s="138">
        <v>420045</v>
      </c>
      <c r="F54" s="138">
        <v>462586.93</v>
      </c>
      <c r="G54" s="139">
        <f t="shared" si="0"/>
        <v>114.58822378280632</v>
      </c>
      <c r="H54" s="139">
        <f t="shared" si="1"/>
        <v>110.1279458153293</v>
      </c>
    </row>
    <row r="55" spans="1:8" ht="12.75">
      <c r="A55" s="136"/>
      <c r="B55" s="143">
        <v>3113</v>
      </c>
      <c r="C55" s="143" t="s">
        <v>195</v>
      </c>
      <c r="D55" s="138">
        <v>14170.82</v>
      </c>
      <c r="E55" s="138">
        <v>3318</v>
      </c>
      <c r="F55" s="138">
        <v>6053.31</v>
      </c>
      <c r="G55" s="139">
        <f t="shared" si="0"/>
        <v>42.716723520586676</v>
      </c>
      <c r="H55" s="139">
        <f t="shared" si="1"/>
        <v>182.43851717902353</v>
      </c>
    </row>
    <row r="56" spans="1:8" ht="12.75">
      <c r="A56" s="136"/>
      <c r="B56" s="143">
        <v>3114</v>
      </c>
      <c r="C56" s="143" t="s">
        <v>196</v>
      </c>
      <c r="D56" s="138">
        <v>22403.61</v>
      </c>
      <c r="E56" s="138">
        <v>18581</v>
      </c>
      <c r="F56" s="138">
        <v>19367</v>
      </c>
      <c r="G56" s="139">
        <f t="shared" si="0"/>
        <v>86.4458897472327</v>
      </c>
      <c r="H56" s="139">
        <f t="shared" si="1"/>
        <v>104.23012754964749</v>
      </c>
    </row>
    <row r="57" spans="1:8" ht="12.75">
      <c r="A57" s="142" t="s">
        <v>86</v>
      </c>
      <c r="B57" s="131"/>
      <c r="C57" s="142" t="s">
        <v>12</v>
      </c>
      <c r="D57" s="140">
        <f>D58</f>
        <v>16767.14</v>
      </c>
      <c r="E57" s="140">
        <f>E58</f>
        <v>7016.72</v>
      </c>
      <c r="F57" s="140">
        <f>F58</f>
        <v>7982.27</v>
      </c>
      <c r="G57" s="134">
        <f t="shared" si="0"/>
        <v>47.60662820254379</v>
      </c>
      <c r="H57" s="134">
        <f t="shared" si="1"/>
        <v>113.76070300653296</v>
      </c>
    </row>
    <row r="58" spans="1:8" ht="12.75">
      <c r="A58" s="136"/>
      <c r="B58" s="143" t="s">
        <v>13</v>
      </c>
      <c r="C58" s="143" t="s">
        <v>12</v>
      </c>
      <c r="D58" s="138">
        <v>16767.14</v>
      </c>
      <c r="E58" s="138">
        <v>7016.72</v>
      </c>
      <c r="F58" s="138">
        <v>7982.27</v>
      </c>
      <c r="G58" s="139">
        <f t="shared" si="0"/>
        <v>47.60662820254379</v>
      </c>
      <c r="H58" s="139">
        <f t="shared" si="1"/>
        <v>113.76070300653296</v>
      </c>
    </row>
    <row r="59" spans="1:8" ht="12.75">
      <c r="A59" s="142" t="s">
        <v>14</v>
      </c>
      <c r="B59" s="131"/>
      <c r="C59" s="142" t="s">
        <v>15</v>
      </c>
      <c r="D59" s="140">
        <f>D60+D61</f>
        <v>69811.53</v>
      </c>
      <c r="E59" s="140">
        <f>E60+E61</f>
        <v>72997.5</v>
      </c>
      <c r="F59" s="140">
        <f>F60+F61</f>
        <v>74340.96</v>
      </c>
      <c r="G59" s="134">
        <f t="shared" si="0"/>
        <v>106.48808298571883</v>
      </c>
      <c r="H59" s="134">
        <f t="shared" si="1"/>
        <v>101.84041919243812</v>
      </c>
    </row>
    <row r="60" spans="1:8" ht="12.75">
      <c r="A60" s="136"/>
      <c r="B60" s="143" t="s">
        <v>16</v>
      </c>
      <c r="C60" s="143" t="s">
        <v>122</v>
      </c>
      <c r="D60" s="138">
        <v>69735.88</v>
      </c>
      <c r="E60" s="138">
        <v>72997.5</v>
      </c>
      <c r="F60" s="138">
        <v>74340.96</v>
      </c>
      <c r="G60" s="139">
        <f t="shared" si="0"/>
        <v>106.60360204818524</v>
      </c>
      <c r="H60" s="134">
        <f t="shared" si="1"/>
        <v>101.84041919243812</v>
      </c>
    </row>
    <row r="61" spans="1:8" ht="25.5">
      <c r="A61" s="136"/>
      <c r="B61" s="143" t="s">
        <v>17</v>
      </c>
      <c r="C61" s="143" t="s">
        <v>123</v>
      </c>
      <c r="D61" s="138">
        <v>75.65</v>
      </c>
      <c r="E61" s="138">
        <v>0</v>
      </c>
      <c r="F61" s="138">
        <v>0</v>
      </c>
      <c r="G61" s="139">
        <f t="shared" si="0"/>
        <v>0</v>
      </c>
      <c r="H61" s="139" t="str">
        <f t="shared" si="1"/>
        <v>-</v>
      </c>
    </row>
    <row r="62" spans="1:8" ht="12.75">
      <c r="A62" s="131">
        <v>32</v>
      </c>
      <c r="B62" s="131"/>
      <c r="C62" s="142" t="s">
        <v>18</v>
      </c>
      <c r="D62" s="140">
        <f>D63+D67+D74+D84+D86</f>
        <v>478719.95999999996</v>
      </c>
      <c r="E62" s="140">
        <f>E63+E67+E74+E84+E86</f>
        <v>364546</v>
      </c>
      <c r="F62" s="140">
        <f>F63+F67+F74+F84+F86</f>
        <v>425503.25999999995</v>
      </c>
      <c r="G62" s="134">
        <f t="shared" si="0"/>
        <v>88.88354268746178</v>
      </c>
      <c r="H62" s="134">
        <f t="shared" si="1"/>
        <v>116.72141787319019</v>
      </c>
    </row>
    <row r="63" spans="1:8" ht="12.75">
      <c r="A63" s="142" t="s">
        <v>19</v>
      </c>
      <c r="B63" s="131"/>
      <c r="C63" s="142" t="s">
        <v>59</v>
      </c>
      <c r="D63" s="140">
        <f>SUM(D64:D66)</f>
        <v>23804.64</v>
      </c>
      <c r="E63" s="140">
        <f>SUM(E64:E66)</f>
        <v>22744.5</v>
      </c>
      <c r="F63" s="140">
        <f>SUM(F64:F66)</f>
        <v>27050.089999999997</v>
      </c>
      <c r="G63" s="134">
        <f t="shared" si="0"/>
        <v>113.63368654178343</v>
      </c>
      <c r="H63" s="134">
        <f t="shared" si="1"/>
        <v>118.93024687287036</v>
      </c>
    </row>
    <row r="64" spans="1:8" ht="12.75">
      <c r="A64" s="136"/>
      <c r="B64" s="143" t="s">
        <v>20</v>
      </c>
      <c r="C64" s="143" t="s">
        <v>60</v>
      </c>
      <c r="D64" s="138">
        <v>2415.69</v>
      </c>
      <c r="E64" s="138">
        <v>2455</v>
      </c>
      <c r="F64" s="138">
        <v>3056.99</v>
      </c>
      <c r="G64" s="139">
        <f t="shared" si="0"/>
        <v>126.54728048714858</v>
      </c>
      <c r="H64" s="139">
        <f t="shared" si="1"/>
        <v>124.52097759674135</v>
      </c>
    </row>
    <row r="65" spans="1:8" ht="12.75">
      <c r="A65" s="136"/>
      <c r="B65" s="143" t="s">
        <v>21</v>
      </c>
      <c r="C65" s="143" t="s">
        <v>61</v>
      </c>
      <c r="D65" s="138">
        <v>20310.84</v>
      </c>
      <c r="E65" s="138">
        <v>18962.5</v>
      </c>
      <c r="F65" s="138">
        <v>21171.93</v>
      </c>
      <c r="G65" s="139">
        <f t="shared" si="0"/>
        <v>104.2395587774804</v>
      </c>
      <c r="H65" s="139">
        <f t="shared" si="1"/>
        <v>111.65157547791695</v>
      </c>
    </row>
    <row r="66" spans="1:8" ht="12.75">
      <c r="A66" s="136"/>
      <c r="B66" s="143" t="s">
        <v>26</v>
      </c>
      <c r="C66" s="143" t="s">
        <v>62</v>
      </c>
      <c r="D66" s="138">
        <v>1078.11</v>
      </c>
      <c r="E66" s="138">
        <v>1327</v>
      </c>
      <c r="F66" s="138">
        <v>2821.17</v>
      </c>
      <c r="G66" s="139">
        <f t="shared" si="0"/>
        <v>261.6773798591981</v>
      </c>
      <c r="H66" s="139">
        <f t="shared" si="1"/>
        <v>212.59758854559158</v>
      </c>
    </row>
    <row r="67" spans="1:8" ht="12.75">
      <c r="A67" s="142" t="s">
        <v>27</v>
      </c>
      <c r="B67" s="131"/>
      <c r="C67" s="142" t="s">
        <v>63</v>
      </c>
      <c r="D67" s="140">
        <f>SUM(D68:D73)</f>
        <v>342917.7799999999</v>
      </c>
      <c r="E67" s="140">
        <f>SUM(E68:E73)</f>
        <v>229810</v>
      </c>
      <c r="F67" s="140">
        <f>SUM(F68:F73)</f>
        <v>278260.24</v>
      </c>
      <c r="G67" s="134">
        <f t="shared" si="0"/>
        <v>81.14488551745555</v>
      </c>
      <c r="H67" s="134">
        <f t="shared" si="1"/>
        <v>121.0827379139289</v>
      </c>
    </row>
    <row r="68" spans="1:8" ht="12.75">
      <c r="A68" s="136"/>
      <c r="B68" s="143" t="s">
        <v>28</v>
      </c>
      <c r="C68" s="143" t="s">
        <v>64</v>
      </c>
      <c r="D68" s="138">
        <v>6047.91</v>
      </c>
      <c r="E68" s="138">
        <v>7764.5</v>
      </c>
      <c r="F68" s="138">
        <v>8658.51</v>
      </c>
      <c r="G68" s="139">
        <f t="shared" si="0"/>
        <v>143.1653248808266</v>
      </c>
      <c r="H68" s="139">
        <f t="shared" si="1"/>
        <v>111.51407044883766</v>
      </c>
    </row>
    <row r="69" spans="1:8" ht="12.75">
      <c r="A69" s="136"/>
      <c r="B69" s="143">
        <v>3222</v>
      </c>
      <c r="C69" s="143" t="s">
        <v>197</v>
      </c>
      <c r="D69" s="138">
        <v>309149.38</v>
      </c>
      <c r="E69" s="138">
        <v>190457.5</v>
      </c>
      <c r="F69" s="138">
        <v>248704.05</v>
      </c>
      <c r="G69" s="139">
        <f t="shared" si="0"/>
        <v>80.44785663163871</v>
      </c>
      <c r="H69" s="139">
        <f t="shared" si="1"/>
        <v>130.58243965189084</v>
      </c>
    </row>
    <row r="70" spans="1:8" ht="12.75">
      <c r="A70" s="136"/>
      <c r="B70" s="143" t="s">
        <v>29</v>
      </c>
      <c r="C70" s="143" t="s">
        <v>65</v>
      </c>
      <c r="D70" s="138">
        <v>25545.43</v>
      </c>
      <c r="E70" s="138">
        <v>29199</v>
      </c>
      <c r="F70" s="138">
        <v>17686.38</v>
      </c>
      <c r="G70" s="139">
        <f t="shared" si="0"/>
        <v>69.23500602651825</v>
      </c>
      <c r="H70" s="139">
        <f t="shared" si="1"/>
        <v>60.57186889961985</v>
      </c>
    </row>
    <row r="71" spans="1:8" ht="12.75">
      <c r="A71" s="136"/>
      <c r="B71" s="143">
        <v>3224</v>
      </c>
      <c r="C71" s="143" t="s">
        <v>101</v>
      </c>
      <c r="D71" s="138">
        <v>89.85</v>
      </c>
      <c r="E71" s="138">
        <v>398</v>
      </c>
      <c r="F71" s="138">
        <v>1893.8</v>
      </c>
      <c r="G71" s="139">
        <f t="shared" si="0"/>
        <v>2107.7351140790206</v>
      </c>
      <c r="H71" s="139">
        <f t="shared" si="1"/>
        <v>475.82914572864314</v>
      </c>
    </row>
    <row r="72" spans="1:8" ht="12.75">
      <c r="A72" s="136"/>
      <c r="B72" s="143" t="s">
        <v>30</v>
      </c>
      <c r="C72" s="143" t="s">
        <v>66</v>
      </c>
      <c r="D72" s="138">
        <v>1968.55</v>
      </c>
      <c r="E72" s="138">
        <v>995.5</v>
      </c>
      <c r="F72" s="138">
        <v>1285.76</v>
      </c>
      <c r="G72" s="139">
        <f t="shared" si="0"/>
        <v>65.31507962713673</v>
      </c>
      <c r="H72" s="139">
        <f t="shared" si="1"/>
        <v>129.1572074334505</v>
      </c>
    </row>
    <row r="73" spans="1:8" ht="12.75">
      <c r="A73" s="136"/>
      <c r="B73" s="143">
        <v>3227</v>
      </c>
      <c r="C73" s="143" t="s">
        <v>102</v>
      </c>
      <c r="D73" s="138">
        <v>116.66</v>
      </c>
      <c r="E73" s="138">
        <v>995.5</v>
      </c>
      <c r="F73" s="138">
        <v>31.74</v>
      </c>
      <c r="G73" s="139">
        <f t="shared" si="0"/>
        <v>27.207268986799242</v>
      </c>
      <c r="H73" s="139">
        <f t="shared" si="1"/>
        <v>3.1883475640381715</v>
      </c>
    </row>
    <row r="74" spans="1:8" ht="12.75">
      <c r="A74" s="142" t="s">
        <v>31</v>
      </c>
      <c r="B74" s="131"/>
      <c r="C74" s="142" t="s">
        <v>67</v>
      </c>
      <c r="D74" s="140">
        <f>SUM(D75:D83)</f>
        <v>95377.40000000001</v>
      </c>
      <c r="E74" s="140">
        <f>SUM(E75:E83)</f>
        <v>91320</v>
      </c>
      <c r="F74" s="140">
        <f>SUM(F75:F83)</f>
        <v>95500.63</v>
      </c>
      <c r="G74" s="134">
        <f t="shared" si="0"/>
        <v>100.12920251548061</v>
      </c>
      <c r="H74" s="134">
        <f t="shared" si="1"/>
        <v>104.57800043802014</v>
      </c>
    </row>
    <row r="75" spans="1:8" ht="12.75">
      <c r="A75" s="136"/>
      <c r="B75" s="143" t="s">
        <v>32</v>
      </c>
      <c r="C75" s="143" t="s">
        <v>68</v>
      </c>
      <c r="D75" s="138">
        <v>7682.79</v>
      </c>
      <c r="E75" s="138">
        <v>8361.5</v>
      </c>
      <c r="F75" s="138">
        <v>7442.72</v>
      </c>
      <c r="G75" s="139">
        <f t="shared" si="0"/>
        <v>96.87522371430171</v>
      </c>
      <c r="H75" s="139">
        <f t="shared" si="1"/>
        <v>89.01178018298152</v>
      </c>
    </row>
    <row r="76" spans="1:8" ht="12.75">
      <c r="A76" s="136"/>
      <c r="B76" s="143" t="s">
        <v>33</v>
      </c>
      <c r="C76" s="143" t="s">
        <v>37</v>
      </c>
      <c r="D76" s="138">
        <v>12787.71</v>
      </c>
      <c r="E76" s="138">
        <v>7101</v>
      </c>
      <c r="F76" s="138">
        <v>10272.49</v>
      </c>
      <c r="G76" s="139">
        <f t="shared" si="0"/>
        <v>80.33095839677316</v>
      </c>
      <c r="H76" s="139">
        <f t="shared" si="1"/>
        <v>144.6625827348261</v>
      </c>
    </row>
    <row r="77" spans="1:8" ht="12.75">
      <c r="A77" s="136"/>
      <c r="B77" s="143" t="s">
        <v>34</v>
      </c>
      <c r="C77" s="143" t="s">
        <v>38</v>
      </c>
      <c r="D77" s="138">
        <v>5186.54</v>
      </c>
      <c r="E77" s="138">
        <v>4645</v>
      </c>
      <c r="F77" s="138">
        <v>7296.79</v>
      </c>
      <c r="G77" s="139">
        <f t="shared" si="0"/>
        <v>140.68704762712713</v>
      </c>
      <c r="H77" s="139">
        <f t="shared" si="1"/>
        <v>157.0891280947255</v>
      </c>
    </row>
    <row r="78" spans="1:8" ht="12.75">
      <c r="A78" s="136"/>
      <c r="B78" s="143" t="s">
        <v>42</v>
      </c>
      <c r="C78" s="143" t="s">
        <v>39</v>
      </c>
      <c r="D78" s="138">
        <v>7609</v>
      </c>
      <c r="E78" s="138">
        <v>5806.5</v>
      </c>
      <c r="F78" s="138">
        <v>6644.21</v>
      </c>
      <c r="G78" s="139">
        <f t="shared" si="0"/>
        <v>87.32041004074122</v>
      </c>
      <c r="H78" s="139">
        <f t="shared" si="1"/>
        <v>114.4271075518815</v>
      </c>
    </row>
    <row r="79" spans="1:8" ht="12.75">
      <c r="A79" s="136"/>
      <c r="B79" s="143" t="s">
        <v>43</v>
      </c>
      <c r="C79" s="143" t="s">
        <v>40</v>
      </c>
      <c r="D79" s="138">
        <v>1001</v>
      </c>
      <c r="E79" s="138">
        <v>1035</v>
      </c>
      <c r="F79" s="138">
        <v>1306.03</v>
      </c>
      <c r="G79" s="139">
        <f t="shared" si="0"/>
        <v>130.47252747252747</v>
      </c>
      <c r="H79" s="139">
        <f t="shared" si="1"/>
        <v>126.18647342995169</v>
      </c>
    </row>
    <row r="80" spans="1:8" ht="12.75">
      <c r="A80" s="136"/>
      <c r="B80" s="143">
        <v>3236</v>
      </c>
      <c r="C80" s="143" t="s">
        <v>130</v>
      </c>
      <c r="D80" s="138">
        <v>11363.2</v>
      </c>
      <c r="E80" s="138">
        <v>16590.5</v>
      </c>
      <c r="F80" s="138">
        <v>17001.08</v>
      </c>
      <c r="G80" s="139">
        <f t="shared" si="0"/>
        <v>149.61524922557027</v>
      </c>
      <c r="H80" s="139">
        <f t="shared" si="1"/>
        <v>102.47478978933728</v>
      </c>
    </row>
    <row r="81" spans="1:8" ht="12.75">
      <c r="A81" s="136"/>
      <c r="B81" s="143" t="s">
        <v>44</v>
      </c>
      <c r="C81" s="143" t="s">
        <v>69</v>
      </c>
      <c r="D81" s="138">
        <v>30221.91</v>
      </c>
      <c r="E81" s="138">
        <v>29929</v>
      </c>
      <c r="F81" s="138">
        <v>26675.62</v>
      </c>
      <c r="G81" s="139">
        <f t="shared" si="0"/>
        <v>88.26583098156271</v>
      </c>
      <c r="H81" s="139">
        <f t="shared" si="1"/>
        <v>89.12967356076045</v>
      </c>
    </row>
    <row r="82" spans="1:8" ht="12.75">
      <c r="A82" s="136"/>
      <c r="B82" s="143">
        <v>3238</v>
      </c>
      <c r="C82" s="143" t="s">
        <v>103</v>
      </c>
      <c r="D82" s="138">
        <v>6177.58</v>
      </c>
      <c r="E82" s="138">
        <v>5309</v>
      </c>
      <c r="F82" s="138">
        <v>6217.75</v>
      </c>
      <c r="G82" s="139">
        <f aca="true" t="shared" si="5" ref="G82:G117">_xlfn.IFERROR(F82/D82*100,"-")</f>
        <v>100.650254630454</v>
      </c>
      <c r="H82" s="139">
        <f aca="true" t="shared" si="6" ref="H82:H117">_xlfn.IFERROR(F82/E82*100,"-")</f>
        <v>117.1171595404031</v>
      </c>
    </row>
    <row r="83" spans="1:8" ht="12.75">
      <c r="A83" s="136"/>
      <c r="B83" s="143" t="s">
        <v>45</v>
      </c>
      <c r="C83" s="143" t="s">
        <v>70</v>
      </c>
      <c r="D83" s="138">
        <v>13347.67</v>
      </c>
      <c r="E83" s="138">
        <v>12542.5</v>
      </c>
      <c r="F83" s="138">
        <v>12643.94</v>
      </c>
      <c r="G83" s="139">
        <f t="shared" si="5"/>
        <v>94.727694046976</v>
      </c>
      <c r="H83" s="139">
        <f t="shared" si="6"/>
        <v>100.8087701813833</v>
      </c>
    </row>
    <row r="84" spans="1:8" ht="12.75">
      <c r="A84" s="131">
        <v>324</v>
      </c>
      <c r="B84" s="142"/>
      <c r="C84" s="142" t="s">
        <v>118</v>
      </c>
      <c r="D84" s="140">
        <f>D85</f>
        <v>0</v>
      </c>
      <c r="E84" s="140">
        <f>E85</f>
        <v>0</v>
      </c>
      <c r="F84" s="140">
        <f>F85</f>
        <v>0</v>
      </c>
      <c r="G84" s="134" t="str">
        <f t="shared" si="5"/>
        <v>-</v>
      </c>
      <c r="H84" s="134" t="str">
        <f t="shared" si="6"/>
        <v>-</v>
      </c>
    </row>
    <row r="85" spans="1:8" ht="12.75">
      <c r="A85" s="136"/>
      <c r="B85" s="143">
        <v>3241</v>
      </c>
      <c r="C85" s="143" t="s">
        <v>118</v>
      </c>
      <c r="D85" s="138">
        <v>0</v>
      </c>
      <c r="E85" s="138">
        <v>0</v>
      </c>
      <c r="F85" s="138">
        <v>0</v>
      </c>
      <c r="G85" s="139" t="str">
        <f t="shared" si="5"/>
        <v>-</v>
      </c>
      <c r="H85" s="139" t="str">
        <f t="shared" si="6"/>
        <v>-</v>
      </c>
    </row>
    <row r="86" spans="1:8" ht="12.75">
      <c r="A86" s="142" t="s">
        <v>46</v>
      </c>
      <c r="B86" s="131"/>
      <c r="C86" s="142" t="s">
        <v>71</v>
      </c>
      <c r="D86" s="140">
        <f>SUM(D87:D93)</f>
        <v>16620.14</v>
      </c>
      <c r="E86" s="140">
        <f>SUM(E87:E93)</f>
        <v>20671.5</v>
      </c>
      <c r="F86" s="140">
        <f>SUM(F87:F93)</f>
        <v>24692.3</v>
      </c>
      <c r="G86" s="134">
        <f t="shared" si="5"/>
        <v>148.56854394728322</v>
      </c>
      <c r="H86" s="134">
        <f t="shared" si="6"/>
        <v>119.45093486200808</v>
      </c>
    </row>
    <row r="87" spans="1:8" ht="25.5">
      <c r="A87" s="136"/>
      <c r="B87" s="143" t="s">
        <v>47</v>
      </c>
      <c r="C87" s="143" t="s">
        <v>93</v>
      </c>
      <c r="D87" s="138">
        <v>4476</v>
      </c>
      <c r="E87" s="138">
        <v>4479.5</v>
      </c>
      <c r="F87" s="138">
        <v>4476.11</v>
      </c>
      <c r="G87" s="139">
        <f t="shared" si="5"/>
        <v>100.00245755138515</v>
      </c>
      <c r="H87" s="139">
        <f t="shared" si="6"/>
        <v>99.92432191092755</v>
      </c>
    </row>
    <row r="88" spans="1:8" ht="12.75">
      <c r="A88" s="136"/>
      <c r="B88" s="143" t="s">
        <v>48</v>
      </c>
      <c r="C88" s="143" t="s">
        <v>72</v>
      </c>
      <c r="D88" s="138">
        <v>8029.2</v>
      </c>
      <c r="E88" s="138">
        <v>9821.5</v>
      </c>
      <c r="F88" s="138">
        <v>9925.27</v>
      </c>
      <c r="G88" s="139">
        <f t="shared" si="5"/>
        <v>123.61468141284313</v>
      </c>
      <c r="H88" s="139">
        <f t="shared" si="6"/>
        <v>101.05655958865754</v>
      </c>
    </row>
    <row r="89" spans="1:8" ht="12.75">
      <c r="A89" s="136"/>
      <c r="B89" s="143" t="s">
        <v>49</v>
      </c>
      <c r="C89" s="143" t="s">
        <v>73</v>
      </c>
      <c r="D89" s="138">
        <v>611.85</v>
      </c>
      <c r="E89" s="138">
        <v>1327</v>
      </c>
      <c r="F89" s="138">
        <v>881.5</v>
      </c>
      <c r="G89" s="139">
        <f t="shared" si="5"/>
        <v>144.07125929557898</v>
      </c>
      <c r="H89" s="139">
        <f t="shared" si="6"/>
        <v>66.4280331574981</v>
      </c>
    </row>
    <row r="90" spans="1:8" ht="12.75">
      <c r="A90" s="136"/>
      <c r="B90" s="143" t="s">
        <v>50</v>
      </c>
      <c r="C90" s="143" t="s">
        <v>126</v>
      </c>
      <c r="D90" s="138">
        <v>742.98</v>
      </c>
      <c r="E90" s="138">
        <v>663.5</v>
      </c>
      <c r="F90" s="138">
        <v>767.4</v>
      </c>
      <c r="G90" s="139">
        <f t="shared" si="5"/>
        <v>103.28676411208914</v>
      </c>
      <c r="H90" s="139">
        <f t="shared" si="6"/>
        <v>115.65938206480783</v>
      </c>
    </row>
    <row r="91" spans="1:8" ht="12.75">
      <c r="A91" s="136"/>
      <c r="B91" s="143">
        <v>3295</v>
      </c>
      <c r="C91" s="143" t="s">
        <v>104</v>
      </c>
      <c r="D91" s="138">
        <v>793.55</v>
      </c>
      <c r="E91" s="138">
        <v>1062</v>
      </c>
      <c r="F91" s="138">
        <v>84.39</v>
      </c>
      <c r="G91" s="139">
        <f t="shared" si="5"/>
        <v>10.634490580303698</v>
      </c>
      <c r="H91" s="139">
        <f t="shared" si="6"/>
        <v>7.94632768361582</v>
      </c>
    </row>
    <row r="92" spans="1:8" ht="12.75">
      <c r="A92" s="136"/>
      <c r="B92" s="143">
        <v>3296</v>
      </c>
      <c r="C92" s="143" t="s">
        <v>125</v>
      </c>
      <c r="D92" s="138">
        <v>1414.03</v>
      </c>
      <c r="E92" s="138">
        <v>0</v>
      </c>
      <c r="F92" s="138">
        <v>0</v>
      </c>
      <c r="G92" s="139">
        <f t="shared" si="5"/>
        <v>0</v>
      </c>
      <c r="H92" s="139" t="str">
        <f t="shared" si="6"/>
        <v>-</v>
      </c>
    </row>
    <row r="93" spans="1:8" ht="12.75">
      <c r="A93" s="136"/>
      <c r="B93" s="143" t="s">
        <v>51</v>
      </c>
      <c r="C93" s="143" t="s">
        <v>71</v>
      </c>
      <c r="D93" s="138">
        <v>552.53</v>
      </c>
      <c r="E93" s="138">
        <v>3318</v>
      </c>
      <c r="F93" s="138">
        <v>8557.63</v>
      </c>
      <c r="G93" s="139">
        <f t="shared" si="5"/>
        <v>1548.8082095089858</v>
      </c>
      <c r="H93" s="139">
        <f t="shared" si="6"/>
        <v>257.9153104279686</v>
      </c>
    </row>
    <row r="94" spans="1:8" ht="12.75">
      <c r="A94" s="131">
        <v>34</v>
      </c>
      <c r="B94" s="131"/>
      <c r="C94" s="142" t="s">
        <v>90</v>
      </c>
      <c r="D94" s="140">
        <f>D95+D97</f>
        <v>7325.910000000001</v>
      </c>
      <c r="E94" s="140">
        <f>E95+E97</f>
        <v>4312</v>
      </c>
      <c r="F94" s="140">
        <f>F95+F97</f>
        <v>7431.81</v>
      </c>
      <c r="G94" s="134">
        <f t="shared" si="5"/>
        <v>101.44555420418759</v>
      </c>
      <c r="H94" s="134">
        <f t="shared" si="6"/>
        <v>172.35180890538032</v>
      </c>
    </row>
    <row r="95" spans="1:8" ht="12.75">
      <c r="A95" s="142" t="s">
        <v>54</v>
      </c>
      <c r="B95" s="131"/>
      <c r="C95" s="142" t="s">
        <v>105</v>
      </c>
      <c r="D95" s="140">
        <f>D96</f>
        <v>4365.39</v>
      </c>
      <c r="E95" s="140">
        <f>E96</f>
        <v>2952</v>
      </c>
      <c r="F95" s="140">
        <f>F96</f>
        <v>6315.93</v>
      </c>
      <c r="G95" s="134">
        <f t="shared" si="5"/>
        <v>144.6819184540213</v>
      </c>
      <c r="H95" s="134">
        <f t="shared" si="6"/>
        <v>213.95426829268294</v>
      </c>
    </row>
    <row r="96" spans="1:8" ht="25.5">
      <c r="A96" s="136"/>
      <c r="B96" s="143" t="s">
        <v>55</v>
      </c>
      <c r="C96" s="143" t="s">
        <v>106</v>
      </c>
      <c r="D96" s="138">
        <v>4365.39</v>
      </c>
      <c r="E96" s="138">
        <v>2952</v>
      </c>
      <c r="F96" s="138">
        <v>6315.93</v>
      </c>
      <c r="G96" s="139">
        <f t="shared" si="5"/>
        <v>144.6819184540213</v>
      </c>
      <c r="H96" s="139">
        <f t="shared" si="6"/>
        <v>213.95426829268294</v>
      </c>
    </row>
    <row r="97" spans="1:8" ht="12.75">
      <c r="A97" s="142" t="s">
        <v>77</v>
      </c>
      <c r="B97" s="131"/>
      <c r="C97" s="142" t="s">
        <v>78</v>
      </c>
      <c r="D97" s="140">
        <f>SUM(D98:D101)</f>
        <v>2960.5200000000004</v>
      </c>
      <c r="E97" s="140">
        <f>SUM(E98:E101)</f>
        <v>1360</v>
      </c>
      <c r="F97" s="140">
        <f>SUM(F98:F101)</f>
        <v>1115.88</v>
      </c>
      <c r="G97" s="134">
        <f t="shared" si="5"/>
        <v>37.69202707632443</v>
      </c>
      <c r="H97" s="134">
        <f t="shared" si="6"/>
        <v>82.05000000000001</v>
      </c>
    </row>
    <row r="98" spans="1:8" ht="12.75">
      <c r="A98" s="136"/>
      <c r="B98" s="143" t="s">
        <v>79</v>
      </c>
      <c r="C98" s="143" t="s">
        <v>80</v>
      </c>
      <c r="D98" s="138">
        <v>1057.27</v>
      </c>
      <c r="E98" s="138">
        <v>1227.5</v>
      </c>
      <c r="F98" s="138">
        <v>1057.19</v>
      </c>
      <c r="G98" s="139">
        <f t="shared" si="5"/>
        <v>99.99243334247639</v>
      </c>
      <c r="H98" s="139">
        <f t="shared" si="6"/>
        <v>86.12545824847251</v>
      </c>
    </row>
    <row r="99" spans="1:8" ht="25.5">
      <c r="A99" s="136"/>
      <c r="B99" s="143">
        <v>3432</v>
      </c>
      <c r="C99" s="143" t="s">
        <v>107</v>
      </c>
      <c r="D99" s="138">
        <v>0</v>
      </c>
      <c r="E99" s="138">
        <v>0</v>
      </c>
      <c r="F99" s="138">
        <v>0</v>
      </c>
      <c r="G99" s="139" t="str">
        <f t="shared" si="5"/>
        <v>-</v>
      </c>
      <c r="H99" s="139" t="str">
        <f t="shared" si="6"/>
        <v>-</v>
      </c>
    </row>
    <row r="100" spans="1:8" ht="12.75">
      <c r="A100" s="136"/>
      <c r="B100" s="143" t="s">
        <v>91</v>
      </c>
      <c r="C100" s="143" t="s">
        <v>92</v>
      </c>
      <c r="D100" s="138">
        <v>1876.7</v>
      </c>
      <c r="E100" s="138">
        <v>0</v>
      </c>
      <c r="F100" s="138">
        <v>58.69</v>
      </c>
      <c r="G100" s="139">
        <f t="shared" si="5"/>
        <v>3.1272979165556563</v>
      </c>
      <c r="H100" s="139" t="str">
        <f t="shared" si="6"/>
        <v>-</v>
      </c>
    </row>
    <row r="101" spans="1:8" ht="12.75">
      <c r="A101" s="136"/>
      <c r="B101" s="143" t="s">
        <v>96</v>
      </c>
      <c r="C101" s="143" t="s">
        <v>97</v>
      </c>
      <c r="D101" s="138">
        <v>26.55</v>
      </c>
      <c r="E101" s="138">
        <v>132.5</v>
      </c>
      <c r="F101" s="138">
        <v>0</v>
      </c>
      <c r="G101" s="139">
        <f t="shared" si="5"/>
        <v>0</v>
      </c>
      <c r="H101" s="139">
        <f t="shared" si="6"/>
        <v>0</v>
      </c>
    </row>
    <row r="102" spans="1:8" ht="12.75">
      <c r="A102" s="131">
        <v>36</v>
      </c>
      <c r="B102" s="142"/>
      <c r="C102" s="142" t="s">
        <v>119</v>
      </c>
      <c r="D102" s="140">
        <f aca="true" t="shared" si="7" ref="D102:F103">D103</f>
        <v>2415.03</v>
      </c>
      <c r="E102" s="140">
        <f t="shared" si="7"/>
        <v>0</v>
      </c>
      <c r="F102" s="140">
        <f t="shared" si="7"/>
        <v>0</v>
      </c>
      <c r="G102" s="134">
        <f t="shared" si="5"/>
        <v>0</v>
      </c>
      <c r="H102" s="134" t="str">
        <f t="shared" si="6"/>
        <v>-</v>
      </c>
    </row>
    <row r="103" spans="1:8" ht="12.75">
      <c r="A103" s="131">
        <v>369</v>
      </c>
      <c r="B103" s="142"/>
      <c r="C103" s="142" t="s">
        <v>198</v>
      </c>
      <c r="D103" s="140">
        <f t="shared" si="7"/>
        <v>2415.03</v>
      </c>
      <c r="E103" s="140">
        <f t="shared" si="7"/>
        <v>0</v>
      </c>
      <c r="F103" s="140">
        <f t="shared" si="7"/>
        <v>0</v>
      </c>
      <c r="G103" s="134">
        <f t="shared" si="5"/>
        <v>0</v>
      </c>
      <c r="H103" s="134" t="str">
        <f t="shared" si="6"/>
        <v>-</v>
      </c>
    </row>
    <row r="104" spans="1:8" ht="12.75">
      <c r="A104" s="136"/>
      <c r="B104" s="143">
        <v>3691</v>
      </c>
      <c r="C104" s="143" t="s">
        <v>199</v>
      </c>
      <c r="D104" s="138">
        <v>2415.03</v>
      </c>
      <c r="E104" s="138">
        <v>0</v>
      </c>
      <c r="F104" s="138">
        <v>0</v>
      </c>
      <c r="G104" s="139">
        <f t="shared" si="5"/>
        <v>0</v>
      </c>
      <c r="H104" s="139" t="str">
        <f t="shared" si="6"/>
        <v>-</v>
      </c>
    </row>
    <row r="105" spans="1:8" ht="27" customHeight="1">
      <c r="A105" s="127">
        <v>4</v>
      </c>
      <c r="B105" s="127"/>
      <c r="C105" s="202" t="s">
        <v>3</v>
      </c>
      <c r="D105" s="129">
        <f>SUM(D106)</f>
        <v>12953.09</v>
      </c>
      <c r="E105" s="129">
        <f>SUM(E106)</f>
        <v>45458</v>
      </c>
      <c r="F105" s="129">
        <f>SUM(F106)</f>
        <v>54498.69</v>
      </c>
      <c r="G105" s="130">
        <f t="shared" si="5"/>
        <v>420.7389124911508</v>
      </c>
      <c r="H105" s="130">
        <f t="shared" si="6"/>
        <v>119.88800651150513</v>
      </c>
    </row>
    <row r="106" spans="1:8" ht="12.75">
      <c r="A106" s="131">
        <v>42</v>
      </c>
      <c r="B106" s="131"/>
      <c r="C106" s="144" t="s">
        <v>56</v>
      </c>
      <c r="D106" s="140">
        <f>D107</f>
        <v>12953.09</v>
      </c>
      <c r="E106" s="140">
        <f>E107+E112</f>
        <v>45458</v>
      </c>
      <c r="F106" s="140">
        <f>F107+F116</f>
        <v>54498.69</v>
      </c>
      <c r="G106" s="134">
        <f t="shared" si="5"/>
        <v>420.7389124911508</v>
      </c>
      <c r="H106" s="134">
        <f t="shared" si="6"/>
        <v>119.88800651150513</v>
      </c>
    </row>
    <row r="107" spans="1:8" ht="12.75">
      <c r="A107" s="144" t="s">
        <v>57</v>
      </c>
      <c r="B107" s="131"/>
      <c r="C107" s="144" t="s">
        <v>74</v>
      </c>
      <c r="D107" s="140">
        <f>D108+D109+D111+D110</f>
        <v>12953.09</v>
      </c>
      <c r="E107" s="140">
        <f>E108+E109+E111+E110</f>
        <v>5641</v>
      </c>
      <c r="F107" s="140">
        <f>F108+F109+F111+F110</f>
        <v>3673.55</v>
      </c>
      <c r="G107" s="134">
        <f t="shared" si="5"/>
        <v>28.360414387609445</v>
      </c>
      <c r="H107" s="134">
        <f t="shared" si="6"/>
        <v>65.12231873781245</v>
      </c>
    </row>
    <row r="108" spans="1:8" ht="12.75">
      <c r="A108" s="136"/>
      <c r="B108" s="145" t="s">
        <v>36</v>
      </c>
      <c r="C108" s="145" t="s">
        <v>75</v>
      </c>
      <c r="D108" s="138">
        <v>3854.01</v>
      </c>
      <c r="E108" s="138">
        <v>1659</v>
      </c>
      <c r="F108" s="138">
        <v>2978.51</v>
      </c>
      <c r="G108" s="139">
        <f t="shared" si="5"/>
        <v>77.28340092527004</v>
      </c>
      <c r="H108" s="139">
        <f t="shared" si="6"/>
        <v>179.53646775165763</v>
      </c>
    </row>
    <row r="109" spans="1:8" ht="12.75">
      <c r="A109" s="136"/>
      <c r="B109" s="145">
        <v>4223</v>
      </c>
      <c r="C109" s="145" t="s">
        <v>154</v>
      </c>
      <c r="D109" s="138">
        <v>789.04</v>
      </c>
      <c r="E109" s="138">
        <v>664</v>
      </c>
      <c r="F109" s="138">
        <v>0</v>
      </c>
      <c r="G109" s="139">
        <f t="shared" si="5"/>
        <v>0</v>
      </c>
      <c r="H109" s="139">
        <f t="shared" si="6"/>
        <v>0</v>
      </c>
    </row>
    <row r="110" spans="1:8" ht="12.75">
      <c r="A110" s="136"/>
      <c r="B110" s="145">
        <v>4224</v>
      </c>
      <c r="C110" s="145" t="s">
        <v>200</v>
      </c>
      <c r="D110" s="138">
        <v>5541.18</v>
      </c>
      <c r="E110" s="138">
        <v>3318</v>
      </c>
      <c r="F110" s="138">
        <v>695.04</v>
      </c>
      <c r="G110" s="139">
        <f t="shared" si="5"/>
        <v>12.543176724091257</v>
      </c>
      <c r="H110" s="139">
        <f t="shared" si="6"/>
        <v>20.94755877034358</v>
      </c>
    </row>
    <row r="111" spans="1:8" ht="12.75">
      <c r="A111" s="136"/>
      <c r="B111" s="145">
        <v>4227</v>
      </c>
      <c r="C111" s="145" t="s">
        <v>201</v>
      </c>
      <c r="D111" s="138">
        <v>2768.86</v>
      </c>
      <c r="E111" s="138">
        <v>0</v>
      </c>
      <c r="F111" s="138">
        <v>0</v>
      </c>
      <c r="G111" s="139">
        <f t="shared" si="5"/>
        <v>0</v>
      </c>
      <c r="H111" s="139" t="str">
        <f t="shared" si="6"/>
        <v>-</v>
      </c>
    </row>
    <row r="112" spans="1:8" s="146" customFormat="1" ht="12.75">
      <c r="A112" s="131">
        <v>423</v>
      </c>
      <c r="B112" s="144"/>
      <c r="C112" s="144" t="s">
        <v>165</v>
      </c>
      <c r="D112" s="140">
        <f>SUM(D113)</f>
        <v>0</v>
      </c>
      <c r="E112" s="140">
        <f>SUM(E113)</f>
        <v>39817</v>
      </c>
      <c r="F112" s="140">
        <f>SUM(F113)</f>
        <v>53225.6</v>
      </c>
      <c r="G112" s="134" t="str">
        <f t="shared" si="5"/>
        <v>-</v>
      </c>
      <c r="H112" s="134">
        <f t="shared" si="6"/>
        <v>133.67556571313762</v>
      </c>
    </row>
    <row r="113" spans="1:8" ht="12.75">
      <c r="A113" s="136"/>
      <c r="B113" s="145">
        <v>4231</v>
      </c>
      <c r="C113" s="145" t="s">
        <v>133</v>
      </c>
      <c r="D113" s="138">
        <v>0</v>
      </c>
      <c r="E113" s="138">
        <v>39817</v>
      </c>
      <c r="F113" s="138">
        <v>53225.6</v>
      </c>
      <c r="G113" s="139" t="str">
        <f t="shared" si="5"/>
        <v>-</v>
      </c>
      <c r="H113" s="139">
        <f t="shared" si="6"/>
        <v>133.67556571313762</v>
      </c>
    </row>
    <row r="114" spans="1:8" s="146" customFormat="1" ht="25.5" customHeight="1">
      <c r="A114" s="127">
        <v>5</v>
      </c>
      <c r="B114" s="202"/>
      <c r="C114" s="202" t="s">
        <v>7</v>
      </c>
      <c r="D114" s="129">
        <f aca="true" t="shared" si="8" ref="D114:F115">SUM(D115)</f>
        <v>50998.34</v>
      </c>
      <c r="E114" s="129">
        <f t="shared" si="8"/>
        <v>50434.5</v>
      </c>
      <c r="F114" s="129">
        <f t="shared" si="8"/>
        <v>50825.14</v>
      </c>
      <c r="G114" s="130">
        <f t="shared" si="5"/>
        <v>99.66038110260061</v>
      </c>
      <c r="H114" s="130">
        <f t="shared" si="6"/>
        <v>100.7745491677324</v>
      </c>
    </row>
    <row r="115" spans="1:8" s="146" customFormat="1" ht="12.75">
      <c r="A115" s="131">
        <v>54</v>
      </c>
      <c r="B115" s="144"/>
      <c r="C115" s="144" t="s">
        <v>110</v>
      </c>
      <c r="D115" s="140">
        <f t="shared" si="8"/>
        <v>50998.34</v>
      </c>
      <c r="E115" s="140">
        <f t="shared" si="8"/>
        <v>50434.5</v>
      </c>
      <c r="F115" s="140">
        <f t="shared" si="8"/>
        <v>50825.14</v>
      </c>
      <c r="G115" s="134">
        <f t="shared" si="5"/>
        <v>99.66038110260061</v>
      </c>
      <c r="H115" s="134">
        <f t="shared" si="6"/>
        <v>100.7745491677324</v>
      </c>
    </row>
    <row r="116" spans="1:8" ht="38.25">
      <c r="A116" s="144">
        <v>544</v>
      </c>
      <c r="B116" s="131"/>
      <c r="C116" s="144" t="s">
        <v>202</v>
      </c>
      <c r="D116" s="140">
        <f>D117</f>
        <v>50998.34</v>
      </c>
      <c r="E116" s="140">
        <f>E117</f>
        <v>50434.5</v>
      </c>
      <c r="F116" s="140">
        <f>F117</f>
        <v>50825.14</v>
      </c>
      <c r="G116" s="134">
        <f t="shared" si="5"/>
        <v>99.66038110260061</v>
      </c>
      <c r="H116" s="134">
        <f t="shared" si="6"/>
        <v>100.7745491677324</v>
      </c>
    </row>
    <row r="117" spans="1:8" ht="25.5">
      <c r="A117" s="136"/>
      <c r="B117" s="145">
        <v>5443</v>
      </c>
      <c r="C117" s="145" t="s">
        <v>203</v>
      </c>
      <c r="D117" s="138">
        <v>50998.34</v>
      </c>
      <c r="E117" s="138">
        <v>50434.5</v>
      </c>
      <c r="F117" s="138">
        <v>50825.14</v>
      </c>
      <c r="G117" s="139">
        <f t="shared" si="5"/>
        <v>99.66038110260061</v>
      </c>
      <c r="H117" s="139">
        <f t="shared" si="6"/>
        <v>100.7745491677324</v>
      </c>
    </row>
    <row r="118" spans="1:8" ht="12.75">
      <c r="A118" s="4"/>
      <c r="B118" s="4"/>
      <c r="C118" s="13"/>
      <c r="D118" s="15"/>
      <c r="E118" s="15"/>
      <c r="F118" s="15"/>
      <c r="G118" s="4"/>
      <c r="H118" s="4"/>
    </row>
    <row r="119" spans="1:8" ht="12.75">
      <c r="A119" s="4"/>
      <c r="B119" s="4"/>
      <c r="C119" s="13"/>
      <c r="D119" s="15"/>
      <c r="E119" s="15"/>
      <c r="F119" s="15"/>
      <c r="G119" s="4"/>
      <c r="H119" s="4"/>
    </row>
    <row r="120" spans="4:8" ht="12.75">
      <c r="D120" s="46"/>
      <c r="E120" s="46"/>
      <c r="F120" s="46"/>
      <c r="H120" s="32"/>
    </row>
    <row r="121" spans="4:8" ht="12.75">
      <c r="D121" s="46"/>
      <c r="E121" s="46"/>
      <c r="F121" s="46"/>
      <c r="H121" s="32"/>
    </row>
    <row r="122" spans="4:8" ht="12.75">
      <c r="D122" s="46"/>
      <c r="E122" s="46"/>
      <c r="F122" s="46"/>
      <c r="H122" s="32"/>
    </row>
    <row r="123" spans="4:8" ht="12.75">
      <c r="D123" s="46"/>
      <c r="E123" s="46"/>
      <c r="F123" s="46"/>
      <c r="H123" s="32"/>
    </row>
    <row r="124" spans="4:8" ht="12.75">
      <c r="D124" s="46"/>
      <c r="E124" s="46"/>
      <c r="F124" s="46"/>
      <c r="H124" s="32"/>
    </row>
    <row r="125" spans="4:8" ht="12.75">
      <c r="D125" s="46"/>
      <c r="E125" s="46"/>
      <c r="F125" s="46"/>
      <c r="H125" s="32"/>
    </row>
    <row r="126" spans="4:8" ht="12.75">
      <c r="D126" s="46"/>
      <c r="E126" s="46"/>
      <c r="F126" s="46"/>
      <c r="H126" s="32"/>
    </row>
    <row r="127" spans="4:8" ht="12.75">
      <c r="D127" s="46"/>
      <c r="E127" s="46"/>
      <c r="F127" s="46"/>
      <c r="H127" s="32"/>
    </row>
    <row r="128" spans="4:8" ht="12.75">
      <c r="D128" s="46"/>
      <c r="E128" s="46"/>
      <c r="F128" s="46"/>
      <c r="H128" s="32"/>
    </row>
    <row r="129" spans="4:8" ht="12.75">
      <c r="D129" s="46"/>
      <c r="E129" s="46"/>
      <c r="F129" s="46"/>
      <c r="H129" s="32"/>
    </row>
    <row r="130" spans="4:8" ht="12.75">
      <c r="D130" s="46"/>
      <c r="E130" s="46"/>
      <c r="F130" s="46"/>
      <c r="H130" s="32"/>
    </row>
    <row r="131" spans="4:8" ht="12.75">
      <c r="D131" s="46"/>
      <c r="E131" s="46"/>
      <c r="F131" s="46"/>
      <c r="H131" s="32"/>
    </row>
    <row r="132" spans="4:8" ht="12.75">
      <c r="D132" s="46"/>
      <c r="E132" s="46"/>
      <c r="F132" s="46"/>
      <c r="H132" s="32"/>
    </row>
    <row r="133" spans="4:8" ht="12.75">
      <c r="D133" s="46"/>
      <c r="E133" s="46"/>
      <c r="F133" s="46"/>
      <c r="H133" s="32"/>
    </row>
    <row r="134" spans="4:8" ht="12.75">
      <c r="D134" s="46"/>
      <c r="E134" s="46"/>
      <c r="F134" s="46"/>
      <c r="H134" s="32"/>
    </row>
    <row r="135" spans="4:8" ht="12.75">
      <c r="D135" s="46"/>
      <c r="E135" s="46"/>
      <c r="F135" s="46"/>
      <c r="H135" s="32"/>
    </row>
    <row r="136" spans="4:8" ht="12.75">
      <c r="D136" s="46"/>
      <c r="E136" s="46"/>
      <c r="F136" s="46"/>
      <c r="H136" s="32"/>
    </row>
    <row r="137" spans="4:8" ht="12.75">
      <c r="D137" s="46"/>
      <c r="E137" s="46"/>
      <c r="F137" s="46"/>
      <c r="H137" s="32"/>
    </row>
    <row r="138" spans="4:8" ht="12.75">
      <c r="D138" s="46"/>
      <c r="E138" s="46"/>
      <c r="F138" s="46"/>
      <c r="H138" s="32"/>
    </row>
    <row r="139" spans="4:8" ht="12.75">
      <c r="D139" s="46"/>
      <c r="E139" s="46"/>
      <c r="F139" s="46"/>
      <c r="H139" s="32"/>
    </row>
    <row r="140" spans="4:8" ht="12.75">
      <c r="D140" s="46"/>
      <c r="E140" s="46"/>
      <c r="F140" s="46"/>
      <c r="H140" s="32"/>
    </row>
    <row r="141" spans="4:8" ht="12.75">
      <c r="D141" s="46"/>
      <c r="E141" s="46"/>
      <c r="F141" s="46"/>
      <c r="H141" s="32"/>
    </row>
    <row r="142" spans="4:8" ht="12.75">
      <c r="D142" s="46"/>
      <c r="E142" s="46"/>
      <c r="F142" s="46"/>
      <c r="H142" s="32"/>
    </row>
    <row r="143" spans="4:8" ht="12.75">
      <c r="D143" s="46"/>
      <c r="E143" s="46"/>
      <c r="F143" s="46"/>
      <c r="H143" s="32"/>
    </row>
    <row r="144" spans="4:8" ht="12.75">
      <c r="D144" s="46"/>
      <c r="E144" s="46"/>
      <c r="F144" s="46"/>
      <c r="H144" s="32"/>
    </row>
    <row r="145" spans="4:8" ht="12.75">
      <c r="D145" s="46"/>
      <c r="E145" s="46"/>
      <c r="F145" s="46"/>
      <c r="H145" s="32"/>
    </row>
    <row r="146" spans="4:8" ht="12.75">
      <c r="D146" s="46"/>
      <c r="E146" s="46"/>
      <c r="F146" s="46"/>
      <c r="H146" s="32"/>
    </row>
    <row r="147" spans="4:8" ht="12.75">
      <c r="D147" s="46"/>
      <c r="E147" s="46"/>
      <c r="F147" s="46"/>
      <c r="H147" s="32"/>
    </row>
    <row r="148" spans="4:8" ht="12.75">
      <c r="D148" s="46"/>
      <c r="E148" s="46"/>
      <c r="F148" s="46"/>
      <c r="H148" s="32"/>
    </row>
    <row r="149" spans="4:8" ht="12.75">
      <c r="D149" s="46"/>
      <c r="E149" s="46"/>
      <c r="F149" s="46"/>
      <c r="H149" s="32"/>
    </row>
    <row r="150" spans="4:8" ht="12.75">
      <c r="D150" s="46"/>
      <c r="E150" s="46"/>
      <c r="F150" s="46"/>
      <c r="H150" s="32"/>
    </row>
    <row r="151" spans="4:8" ht="12.75">
      <c r="D151" s="46"/>
      <c r="E151" s="46"/>
      <c r="F151" s="46"/>
      <c r="H151" s="32"/>
    </row>
    <row r="152" spans="4:8" ht="12.75">
      <c r="D152" s="46"/>
      <c r="E152" s="46"/>
      <c r="F152" s="46"/>
      <c r="H152" s="32"/>
    </row>
    <row r="153" spans="4:8" ht="12.75">
      <c r="D153" s="46"/>
      <c r="E153" s="46"/>
      <c r="F153" s="46"/>
      <c r="H153" s="32"/>
    </row>
    <row r="154" spans="4:8" ht="12.75">
      <c r="D154" s="46"/>
      <c r="E154" s="46"/>
      <c r="F154" s="46"/>
      <c r="H154" s="32"/>
    </row>
    <row r="155" spans="4:8" ht="12.75">
      <c r="D155" s="46"/>
      <c r="E155" s="46"/>
      <c r="F155" s="46"/>
      <c r="H155" s="32"/>
    </row>
    <row r="156" spans="4:8" ht="12.75">
      <c r="D156" s="46"/>
      <c r="E156" s="46"/>
      <c r="F156" s="46"/>
      <c r="H156" s="32"/>
    </row>
    <row r="157" spans="4:8" ht="12.75">
      <c r="D157" s="46"/>
      <c r="E157" s="46"/>
      <c r="F157" s="46"/>
      <c r="H157" s="32"/>
    </row>
    <row r="158" spans="4:8" ht="12.75">
      <c r="D158" s="46"/>
      <c r="E158" s="46"/>
      <c r="F158" s="46"/>
      <c r="H158" s="32"/>
    </row>
    <row r="159" spans="4:8" ht="12.75">
      <c r="D159" s="46"/>
      <c r="E159" s="46"/>
      <c r="F159" s="46"/>
      <c r="H159" s="32"/>
    </row>
    <row r="160" spans="4:8" ht="12.75">
      <c r="D160" s="46"/>
      <c r="E160" s="46"/>
      <c r="F160" s="46"/>
      <c r="H160" s="32"/>
    </row>
    <row r="161" spans="4:8" ht="12.75">
      <c r="D161" s="46"/>
      <c r="E161" s="46"/>
      <c r="F161" s="46"/>
      <c r="H161" s="32"/>
    </row>
    <row r="162" spans="4:8" ht="12.75">
      <c r="D162" s="46"/>
      <c r="E162" s="46"/>
      <c r="F162" s="46"/>
      <c r="H162" s="32"/>
    </row>
    <row r="163" spans="4:8" ht="12.75">
      <c r="D163" s="46"/>
      <c r="E163" s="46"/>
      <c r="F163" s="46"/>
      <c r="H163" s="32"/>
    </row>
    <row r="164" spans="4:8" ht="12.75">
      <c r="D164" s="46"/>
      <c r="E164" s="46"/>
      <c r="F164" s="46"/>
      <c r="H164" s="32"/>
    </row>
    <row r="165" spans="4:8" ht="12.75">
      <c r="D165" s="46"/>
      <c r="E165" s="46"/>
      <c r="F165" s="46"/>
      <c r="H165" s="32"/>
    </row>
    <row r="166" spans="4:8" ht="12.75">
      <c r="D166" s="46"/>
      <c r="E166" s="46"/>
      <c r="F166" s="46"/>
      <c r="H166" s="32"/>
    </row>
    <row r="167" spans="4:8" ht="12.75">
      <c r="D167" s="46"/>
      <c r="E167" s="46"/>
      <c r="F167" s="46"/>
      <c r="H167" s="32"/>
    </row>
    <row r="168" spans="4:8" ht="12.75">
      <c r="D168" s="46"/>
      <c r="E168" s="46"/>
      <c r="F168" s="46"/>
      <c r="H168" s="32"/>
    </row>
    <row r="169" spans="4:8" ht="12.75">
      <c r="D169" s="46"/>
      <c r="E169" s="46"/>
      <c r="F169" s="46"/>
      <c r="H169" s="32"/>
    </row>
    <row r="170" spans="4:8" ht="12.75">
      <c r="D170" s="46"/>
      <c r="E170" s="46"/>
      <c r="F170" s="46"/>
      <c r="H170" s="32"/>
    </row>
    <row r="171" spans="4:8" ht="12.75">
      <c r="D171" s="46"/>
      <c r="E171" s="46"/>
      <c r="F171" s="46"/>
      <c r="H171" s="32"/>
    </row>
    <row r="172" spans="4:8" ht="12.75">
      <c r="D172" s="46"/>
      <c r="E172" s="46"/>
      <c r="F172" s="46"/>
      <c r="H172" s="32"/>
    </row>
    <row r="173" spans="4:8" ht="12.75">
      <c r="D173" s="46"/>
      <c r="E173" s="46"/>
      <c r="F173" s="46"/>
      <c r="H173" s="32"/>
    </row>
    <row r="174" spans="4:8" ht="12.75">
      <c r="D174" s="46"/>
      <c r="E174" s="46"/>
      <c r="F174" s="46"/>
      <c r="H174" s="32"/>
    </row>
    <row r="175" spans="4:8" ht="12.75">
      <c r="D175" s="46"/>
      <c r="E175" s="46"/>
      <c r="F175" s="46"/>
      <c r="H175" s="32"/>
    </row>
    <row r="176" spans="4:8" ht="12.75">
      <c r="D176" s="46"/>
      <c r="E176" s="46"/>
      <c r="F176" s="46"/>
      <c r="H176" s="32"/>
    </row>
    <row r="177" spans="4:8" ht="12.75">
      <c r="D177" s="46"/>
      <c r="E177" s="46"/>
      <c r="F177" s="46"/>
      <c r="H177" s="32"/>
    </row>
    <row r="178" spans="4:8" ht="12.75">
      <c r="D178" s="46"/>
      <c r="E178" s="46"/>
      <c r="F178" s="46"/>
      <c r="H178" s="32"/>
    </row>
    <row r="179" spans="4:8" ht="12.75">
      <c r="D179" s="46"/>
      <c r="E179" s="46"/>
      <c r="F179" s="46"/>
      <c r="H179" s="32"/>
    </row>
    <row r="180" spans="4:8" ht="12.75">
      <c r="D180" s="46"/>
      <c r="E180" s="46"/>
      <c r="F180" s="46"/>
      <c r="H180" s="32"/>
    </row>
    <row r="181" spans="4:8" ht="12.75">
      <c r="D181" s="46"/>
      <c r="E181" s="46"/>
      <c r="F181" s="46"/>
      <c r="H181" s="32"/>
    </row>
    <row r="182" spans="4:8" ht="12.75">
      <c r="D182" s="46"/>
      <c r="E182" s="46"/>
      <c r="F182" s="46"/>
      <c r="H182" s="32"/>
    </row>
    <row r="183" spans="4:8" ht="12.75">
      <c r="D183" s="46"/>
      <c r="E183" s="46"/>
      <c r="F183" s="46"/>
      <c r="H183" s="32"/>
    </row>
    <row r="184" spans="4:8" ht="12.75">
      <c r="D184" s="46"/>
      <c r="E184" s="46"/>
      <c r="F184" s="46"/>
      <c r="H184" s="32"/>
    </row>
    <row r="185" spans="4:8" ht="12.75">
      <c r="D185" s="46"/>
      <c r="E185" s="46"/>
      <c r="F185" s="46"/>
      <c r="H185" s="32"/>
    </row>
    <row r="186" spans="4:8" ht="12.75">
      <c r="D186" s="46"/>
      <c r="E186" s="46"/>
      <c r="F186" s="46"/>
      <c r="H186" s="32"/>
    </row>
    <row r="187" spans="4:8" ht="12.75">
      <c r="D187" s="46"/>
      <c r="E187" s="46"/>
      <c r="F187" s="46"/>
      <c r="H187" s="32"/>
    </row>
    <row r="188" spans="4:8" ht="12.75">
      <c r="D188" s="46"/>
      <c r="E188" s="46"/>
      <c r="F188" s="46"/>
      <c r="H188" s="32"/>
    </row>
    <row r="189" spans="4:8" ht="12.75">
      <c r="D189" s="46"/>
      <c r="E189" s="46"/>
      <c r="F189" s="46"/>
      <c r="H189" s="32"/>
    </row>
    <row r="190" spans="4:8" ht="12.75">
      <c r="D190" s="46"/>
      <c r="E190" s="46"/>
      <c r="F190" s="46"/>
      <c r="H190" s="32"/>
    </row>
    <row r="191" spans="4:8" ht="12.75">
      <c r="D191" s="46"/>
      <c r="E191" s="46"/>
      <c r="F191" s="46"/>
      <c r="H191" s="32"/>
    </row>
    <row r="192" spans="4:8" ht="12.75">
      <c r="D192" s="46"/>
      <c r="E192" s="46"/>
      <c r="F192" s="46"/>
      <c r="H192" s="32"/>
    </row>
    <row r="193" spans="4:8" ht="12.75">
      <c r="D193" s="46"/>
      <c r="E193" s="46"/>
      <c r="F193" s="46"/>
      <c r="H193" s="32"/>
    </row>
    <row r="194" spans="4:8" ht="12.75">
      <c r="D194" s="46"/>
      <c r="E194" s="46"/>
      <c r="F194" s="46"/>
      <c r="H194" s="32"/>
    </row>
    <row r="195" spans="4:8" ht="12.75">
      <c r="D195" s="46"/>
      <c r="E195" s="46"/>
      <c r="F195" s="46"/>
      <c r="H195" s="32"/>
    </row>
    <row r="196" spans="4:8" ht="12.75">
      <c r="D196" s="46"/>
      <c r="E196" s="46"/>
      <c r="F196" s="46"/>
      <c r="H196" s="32"/>
    </row>
    <row r="197" spans="4:8" ht="12.75">
      <c r="D197" s="46"/>
      <c r="E197" s="46"/>
      <c r="F197" s="46"/>
      <c r="H197" s="32"/>
    </row>
    <row r="198" spans="4:8" ht="12.75">
      <c r="D198" s="46"/>
      <c r="E198" s="46"/>
      <c r="F198" s="46"/>
      <c r="H198" s="32"/>
    </row>
    <row r="199" spans="4:8" ht="12.75">
      <c r="D199" s="46"/>
      <c r="E199" s="46"/>
      <c r="F199" s="46"/>
      <c r="H199" s="32"/>
    </row>
    <row r="200" spans="4:8" ht="12.75">
      <c r="D200" s="46"/>
      <c r="E200" s="46"/>
      <c r="F200" s="46"/>
      <c r="H200" s="32"/>
    </row>
    <row r="201" spans="4:8" ht="12.75">
      <c r="D201" s="46"/>
      <c r="E201" s="46"/>
      <c r="F201" s="46"/>
      <c r="H201" s="32"/>
    </row>
    <row r="202" spans="4:8" ht="12.75">
      <c r="D202" s="46"/>
      <c r="E202" s="46"/>
      <c r="F202" s="46"/>
      <c r="H202" s="32"/>
    </row>
    <row r="203" spans="4:8" ht="12.75">
      <c r="D203" s="46"/>
      <c r="E203" s="46"/>
      <c r="F203" s="46"/>
      <c r="H203" s="32"/>
    </row>
    <row r="204" spans="4:8" ht="12.75">
      <c r="D204" s="46"/>
      <c r="E204" s="46"/>
      <c r="F204" s="46"/>
      <c r="H204" s="32"/>
    </row>
    <row r="205" spans="4:8" ht="12.75">
      <c r="D205" s="46"/>
      <c r="E205" s="46"/>
      <c r="F205" s="46"/>
      <c r="H205" s="32"/>
    </row>
    <row r="206" spans="4:8" ht="12.75">
      <c r="D206" s="46"/>
      <c r="E206" s="46"/>
      <c r="F206" s="46"/>
      <c r="H206" s="32"/>
    </row>
    <row r="207" spans="4:8" ht="12.75">
      <c r="D207" s="46"/>
      <c r="E207" s="46"/>
      <c r="F207" s="46"/>
      <c r="H207" s="32"/>
    </row>
    <row r="208" spans="4:8" ht="12.75">
      <c r="D208" s="46"/>
      <c r="E208" s="46"/>
      <c r="F208" s="46"/>
      <c r="H208" s="32"/>
    </row>
    <row r="209" spans="4:8" ht="12.75">
      <c r="D209" s="46"/>
      <c r="E209" s="46"/>
      <c r="F209" s="46"/>
      <c r="H209" s="32"/>
    </row>
    <row r="210" spans="4:8" ht="12.75">
      <c r="D210" s="46"/>
      <c r="E210" s="46"/>
      <c r="F210" s="46"/>
      <c r="H210" s="32"/>
    </row>
    <row r="211" spans="4:8" ht="12.75">
      <c r="D211" s="46"/>
      <c r="E211" s="46"/>
      <c r="F211" s="46"/>
      <c r="H211" s="32"/>
    </row>
    <row r="212" spans="4:8" ht="12.75">
      <c r="D212" s="46"/>
      <c r="E212" s="46"/>
      <c r="F212" s="46"/>
      <c r="H212" s="32"/>
    </row>
    <row r="213" spans="4:8" ht="12.75">
      <c r="D213" s="46"/>
      <c r="E213" s="46"/>
      <c r="F213" s="46"/>
      <c r="H213" s="32"/>
    </row>
    <row r="214" spans="4:8" ht="12.75">
      <c r="D214" s="46"/>
      <c r="E214" s="46"/>
      <c r="F214" s="46"/>
      <c r="H214" s="32"/>
    </row>
    <row r="215" spans="4:8" ht="12.75">
      <c r="D215" s="46"/>
      <c r="E215" s="46"/>
      <c r="F215" s="46"/>
      <c r="H215" s="32"/>
    </row>
    <row r="216" spans="4:8" ht="12.75">
      <c r="D216" s="46"/>
      <c r="E216" s="46"/>
      <c r="F216" s="46"/>
      <c r="H216" s="32"/>
    </row>
    <row r="217" spans="4:8" ht="12.75">
      <c r="D217" s="46"/>
      <c r="E217" s="46"/>
      <c r="F217" s="46"/>
      <c r="H217" s="32"/>
    </row>
    <row r="218" spans="4:8" ht="12.75">
      <c r="D218" s="46"/>
      <c r="E218" s="46"/>
      <c r="F218" s="46"/>
      <c r="H218" s="32"/>
    </row>
    <row r="219" spans="4:8" ht="12.75">
      <c r="D219" s="46"/>
      <c r="E219" s="46"/>
      <c r="F219" s="46"/>
      <c r="H219" s="32"/>
    </row>
    <row r="220" spans="4:8" ht="12.75">
      <c r="D220" s="46"/>
      <c r="E220" s="46"/>
      <c r="F220" s="46"/>
      <c r="H220" s="32"/>
    </row>
    <row r="221" spans="4:8" ht="12.75">
      <c r="D221" s="46"/>
      <c r="E221" s="46"/>
      <c r="F221" s="46"/>
      <c r="H221" s="32"/>
    </row>
    <row r="222" spans="4:8" ht="12.75">
      <c r="D222" s="46"/>
      <c r="E222" s="46"/>
      <c r="F222" s="46"/>
      <c r="H222" s="32"/>
    </row>
    <row r="223" spans="4:8" ht="12.75">
      <c r="D223" s="46"/>
      <c r="E223" s="46"/>
      <c r="F223" s="46"/>
      <c r="H223" s="32"/>
    </row>
    <row r="224" spans="4:8" ht="12.75">
      <c r="D224" s="46"/>
      <c r="E224" s="46"/>
      <c r="F224" s="46"/>
      <c r="H224" s="32"/>
    </row>
    <row r="225" spans="4:8" ht="12.75">
      <c r="D225" s="46"/>
      <c r="E225" s="46"/>
      <c r="F225" s="46"/>
      <c r="H225" s="32"/>
    </row>
    <row r="226" spans="4:8" ht="12.75">
      <c r="D226" s="46"/>
      <c r="E226" s="46"/>
      <c r="F226" s="46"/>
      <c r="H226" s="32"/>
    </row>
    <row r="227" spans="4:8" ht="12.75">
      <c r="D227" s="45"/>
      <c r="E227" s="45"/>
      <c r="F227" s="45"/>
      <c r="H227" s="32"/>
    </row>
    <row r="228" spans="4:8" ht="12.75">
      <c r="D228" s="45"/>
      <c r="E228" s="45"/>
      <c r="F228" s="45"/>
      <c r="H228" s="32"/>
    </row>
    <row r="229" spans="4:8" ht="12.75">
      <c r="D229" s="45"/>
      <c r="E229" s="45"/>
      <c r="F229" s="45"/>
      <c r="H229" s="32"/>
    </row>
    <row r="230" spans="4:8" ht="12.75">
      <c r="D230" s="45"/>
      <c r="E230" s="45"/>
      <c r="F230" s="45"/>
      <c r="H230" s="32"/>
    </row>
    <row r="231" spans="4:8" ht="12.75">
      <c r="D231" s="45"/>
      <c r="E231" s="45"/>
      <c r="F231" s="45"/>
      <c r="H231" s="32"/>
    </row>
    <row r="232" spans="4:8" ht="12.75">
      <c r="D232" s="45"/>
      <c r="E232" s="45"/>
      <c r="F232" s="45"/>
      <c r="H232" s="32"/>
    </row>
    <row r="233" spans="4:8" ht="12.75">
      <c r="D233" s="45"/>
      <c r="E233" s="45"/>
      <c r="F233" s="45"/>
      <c r="H233" s="32"/>
    </row>
    <row r="234" spans="4:8" ht="12.75">
      <c r="D234" s="45"/>
      <c r="E234" s="45"/>
      <c r="F234" s="45"/>
      <c r="H234" s="32"/>
    </row>
    <row r="235" spans="4:8" ht="12.75">
      <c r="D235" s="45"/>
      <c r="E235" s="45"/>
      <c r="F235" s="45"/>
      <c r="H235" s="32"/>
    </row>
    <row r="236" spans="4:8" ht="12.75">
      <c r="D236" s="45"/>
      <c r="E236" s="45"/>
      <c r="F236" s="45"/>
      <c r="H236" s="32"/>
    </row>
    <row r="237" spans="4:8" ht="12.75">
      <c r="D237" s="45"/>
      <c r="E237" s="45"/>
      <c r="F237" s="45"/>
      <c r="H237" s="32"/>
    </row>
    <row r="238" spans="4:8" ht="12.75">
      <c r="D238" s="45"/>
      <c r="E238" s="45"/>
      <c r="F238" s="45"/>
      <c r="H238" s="32"/>
    </row>
    <row r="239" spans="4:8" ht="12.75">
      <c r="D239" s="45"/>
      <c r="E239" s="45"/>
      <c r="F239" s="45"/>
      <c r="H239" s="32"/>
    </row>
    <row r="240" spans="4:8" ht="12.75">
      <c r="D240" s="45"/>
      <c r="E240" s="45"/>
      <c r="F240" s="45"/>
      <c r="H240" s="32"/>
    </row>
    <row r="241" spans="4:8" ht="12.75">
      <c r="D241" s="45"/>
      <c r="E241" s="45"/>
      <c r="F241" s="45"/>
      <c r="H241" s="32"/>
    </row>
    <row r="242" spans="4:8" ht="12.75">
      <c r="D242" s="45"/>
      <c r="E242" s="45"/>
      <c r="F242" s="45"/>
      <c r="H242" s="32"/>
    </row>
    <row r="243" spans="4:8" ht="12.75">
      <c r="D243" s="45"/>
      <c r="E243" s="45"/>
      <c r="F243" s="45"/>
      <c r="H243" s="32"/>
    </row>
    <row r="244" spans="4:8" ht="12.75">
      <c r="D244" s="45"/>
      <c r="E244" s="45"/>
      <c r="F244" s="45"/>
      <c r="H244" s="32"/>
    </row>
    <row r="245" spans="4:8" ht="12.75">
      <c r="D245" s="45"/>
      <c r="E245" s="45"/>
      <c r="F245" s="45"/>
      <c r="H245" s="32"/>
    </row>
    <row r="246" spans="4:8" ht="12.75">
      <c r="D246" s="45"/>
      <c r="E246" s="45"/>
      <c r="F246" s="45"/>
      <c r="H246" s="32"/>
    </row>
    <row r="247" spans="4:8" ht="12.75">
      <c r="D247" s="45"/>
      <c r="E247" s="45"/>
      <c r="F247" s="45"/>
      <c r="H247" s="32"/>
    </row>
    <row r="248" spans="4:8" ht="12.75">
      <c r="D248" s="45"/>
      <c r="E248" s="45"/>
      <c r="F248" s="45"/>
      <c r="H248" s="32"/>
    </row>
    <row r="249" spans="4:8" ht="12.75">
      <c r="D249" s="45"/>
      <c r="E249" s="45"/>
      <c r="F249" s="45"/>
      <c r="H249" s="32"/>
    </row>
    <row r="250" spans="4:8" ht="12.75">
      <c r="D250" s="45"/>
      <c r="E250" s="45"/>
      <c r="F250" s="45"/>
      <c r="H250" s="32"/>
    </row>
    <row r="251" spans="4:8" ht="12.75">
      <c r="D251" s="45"/>
      <c r="E251" s="45"/>
      <c r="F251" s="45"/>
      <c r="H251" s="32"/>
    </row>
    <row r="252" spans="4:8" ht="12.75">
      <c r="D252" s="45"/>
      <c r="E252" s="45"/>
      <c r="F252" s="45"/>
      <c r="H252" s="32"/>
    </row>
    <row r="253" spans="4:6" ht="12.75">
      <c r="D253" s="45"/>
      <c r="E253" s="45"/>
      <c r="F253" s="45"/>
    </row>
    <row r="254" spans="4:6" ht="12.75">
      <c r="D254" s="45"/>
      <c r="E254" s="45"/>
      <c r="F254" s="45"/>
    </row>
    <row r="255" spans="4:6" ht="12.75">
      <c r="D255" s="45"/>
      <c r="E255" s="45"/>
      <c r="F255" s="45"/>
    </row>
    <row r="256" spans="4:6" ht="12.75">
      <c r="D256" s="45"/>
      <c r="E256" s="45"/>
      <c r="F256" s="45"/>
    </row>
    <row r="257" spans="4:6" ht="12.75">
      <c r="D257" s="45"/>
      <c r="E257" s="45"/>
      <c r="F257" s="45"/>
    </row>
    <row r="258" spans="4:6" ht="12.75">
      <c r="D258" s="45"/>
      <c r="E258" s="45"/>
      <c r="F258" s="45"/>
    </row>
    <row r="259" spans="4:6" ht="12.75">
      <c r="D259" s="45"/>
      <c r="E259" s="45"/>
      <c r="F259" s="45"/>
    </row>
    <row r="260" spans="4:6" ht="12.75">
      <c r="D260" s="45"/>
      <c r="E260" s="45"/>
      <c r="F260" s="45"/>
    </row>
    <row r="261" spans="4:6" ht="12.75">
      <c r="D261" s="45"/>
      <c r="E261" s="45"/>
      <c r="F261" s="45"/>
    </row>
  </sheetData>
  <sheetProtection/>
  <mergeCells count="2">
    <mergeCell ref="A1:H1"/>
    <mergeCell ref="A2:H2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9">
      <selection activeCell="F19" sqref="F19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2.421875" style="0" customWidth="1"/>
    <col min="4" max="4" width="14.28125" style="0" customWidth="1"/>
    <col min="5" max="5" width="14.140625" style="0" customWidth="1"/>
    <col min="6" max="6" width="14.8515625" style="0" customWidth="1"/>
    <col min="7" max="8" width="9.57421875" style="0" customWidth="1"/>
    <col min="9" max="9" width="0.2890625" style="0" hidden="1" customWidth="1"/>
    <col min="10" max="10" width="0.13671875" style="0" hidden="1" customWidth="1"/>
  </cols>
  <sheetData>
    <row r="1" spans="1:8" ht="30" customHeight="1">
      <c r="A1" s="207" t="s">
        <v>1</v>
      </c>
      <c r="B1" s="207"/>
      <c r="C1" s="207"/>
      <c r="D1" s="207"/>
      <c r="E1" s="207"/>
      <c r="F1" s="207"/>
      <c r="G1" s="207"/>
      <c r="H1" s="207"/>
    </row>
    <row r="2" spans="1:8" ht="27.75" customHeight="1" thickBot="1">
      <c r="A2" s="208" t="s">
        <v>136</v>
      </c>
      <c r="B2" s="208"/>
      <c r="C2" s="208"/>
      <c r="D2" s="208"/>
      <c r="E2" s="208"/>
      <c r="F2" s="208"/>
      <c r="G2" s="208"/>
      <c r="H2" s="208"/>
    </row>
    <row r="3" spans="1:8" ht="52.5" customHeight="1">
      <c r="A3" s="147"/>
      <c r="B3" s="148"/>
      <c r="C3" s="149" t="s">
        <v>137</v>
      </c>
      <c r="D3" s="150" t="s">
        <v>179</v>
      </c>
      <c r="E3" s="151" t="s">
        <v>183</v>
      </c>
      <c r="F3" s="152" t="s">
        <v>181</v>
      </c>
      <c r="G3" s="152" t="s">
        <v>127</v>
      </c>
      <c r="H3" s="153" t="s">
        <v>127</v>
      </c>
    </row>
    <row r="4" spans="1:8" ht="12.75" customHeight="1" thickBot="1">
      <c r="A4" s="154"/>
      <c r="B4" s="155"/>
      <c r="C4" s="156">
        <v>1</v>
      </c>
      <c r="D4" s="156">
        <v>2</v>
      </c>
      <c r="E4" s="156">
        <v>3</v>
      </c>
      <c r="F4" s="157">
        <v>4</v>
      </c>
      <c r="G4" s="158" t="s">
        <v>128</v>
      </c>
      <c r="H4" s="159" t="s">
        <v>129</v>
      </c>
    </row>
    <row r="5" spans="1:8" ht="25.5" customHeight="1">
      <c r="A5" s="160"/>
      <c r="B5" s="161"/>
      <c r="C5" s="162" t="s">
        <v>142</v>
      </c>
      <c r="D5" s="163">
        <f>SUM(D6+D9+D16+D20+D25)</f>
        <v>1220003.8499999999</v>
      </c>
      <c r="E5" s="163">
        <f>SUM(E6+E9+E16+E20+E25)</f>
        <v>1117865.1800000002</v>
      </c>
      <c r="F5" s="163">
        <f>F6+F9+F16+F20+F25</f>
        <v>1134522.8</v>
      </c>
      <c r="G5" s="164">
        <f>_xlfn.IFERROR(F5/D5*100,"-")</f>
        <v>92.9933786684362</v>
      </c>
      <c r="H5" s="165">
        <f aca="true" t="shared" si="0" ref="H5:H28">F5/E5*100</f>
        <v>101.49012781666569</v>
      </c>
    </row>
    <row r="6" spans="1:8" ht="25.5" customHeight="1">
      <c r="A6" s="166">
        <v>1</v>
      </c>
      <c r="B6" s="167"/>
      <c r="C6" s="168" t="s">
        <v>138</v>
      </c>
      <c r="D6" s="169">
        <f aca="true" t="shared" si="1" ref="D6:F7">SUM(D7)</f>
        <v>57714.78</v>
      </c>
      <c r="E6" s="169">
        <f t="shared" si="1"/>
        <v>93901.5</v>
      </c>
      <c r="F6" s="169">
        <f t="shared" si="1"/>
        <v>93901.26</v>
      </c>
      <c r="G6" s="170">
        <f>_xlfn.IFERROR(F6/D6*100,"-")</f>
        <v>162.6988095597003</v>
      </c>
      <c r="H6" s="171">
        <f t="shared" si="0"/>
        <v>99.99974441302854</v>
      </c>
    </row>
    <row r="7" spans="1:8" ht="25.5" customHeight="1">
      <c r="A7" s="172"/>
      <c r="B7" s="132">
        <v>112</v>
      </c>
      <c r="C7" s="132" t="s">
        <v>139</v>
      </c>
      <c r="D7" s="133">
        <f t="shared" si="1"/>
        <v>57714.78</v>
      </c>
      <c r="E7" s="133">
        <f t="shared" si="1"/>
        <v>93901.5</v>
      </c>
      <c r="F7" s="133">
        <f t="shared" si="1"/>
        <v>93901.26</v>
      </c>
      <c r="G7" s="139">
        <f aca="true" t="shared" si="2" ref="G7:G28">_xlfn.IFERROR(F7/D7*100,"-")</f>
        <v>162.6988095597003</v>
      </c>
      <c r="H7" s="173">
        <f t="shared" si="0"/>
        <v>99.99974441302854</v>
      </c>
    </row>
    <row r="8" spans="1:8" ht="26.25" customHeight="1">
      <c r="A8" s="172"/>
      <c r="B8" s="135">
        <v>671</v>
      </c>
      <c r="C8" s="135" t="s">
        <v>204</v>
      </c>
      <c r="D8" s="137">
        <v>57714.78</v>
      </c>
      <c r="E8" s="137">
        <v>93901.5</v>
      </c>
      <c r="F8" s="137">
        <v>93901.26</v>
      </c>
      <c r="G8" s="139">
        <f t="shared" si="2"/>
        <v>162.6988095597003</v>
      </c>
      <c r="H8" s="174">
        <f t="shared" si="0"/>
        <v>99.99974441302854</v>
      </c>
    </row>
    <row r="9" spans="1:8" s="177" customFormat="1" ht="26.25" customHeight="1">
      <c r="A9" s="166">
        <v>3</v>
      </c>
      <c r="B9" s="175"/>
      <c r="C9" s="175" t="s">
        <v>205</v>
      </c>
      <c r="D9" s="176">
        <f>SUM(D10)</f>
        <v>264283.37</v>
      </c>
      <c r="E9" s="176">
        <f>SUM(E10)</f>
        <v>320593</v>
      </c>
      <c r="F9" s="176">
        <f>SUM(F10)</f>
        <v>307001.17</v>
      </c>
      <c r="G9" s="170">
        <f t="shared" si="2"/>
        <v>116.16363526770526</v>
      </c>
      <c r="H9" s="171">
        <f t="shared" si="0"/>
        <v>95.76040961593047</v>
      </c>
    </row>
    <row r="10" spans="1:8" s="177" customFormat="1" ht="26.25" customHeight="1">
      <c r="A10" s="172"/>
      <c r="B10" s="132">
        <v>311</v>
      </c>
      <c r="C10" s="132" t="s">
        <v>206</v>
      </c>
      <c r="D10" s="133">
        <f>SUM(D11:D15)</f>
        <v>264283.37</v>
      </c>
      <c r="E10" s="133">
        <f>SUM(E11:E15)</f>
        <v>320593</v>
      </c>
      <c r="F10" s="133">
        <f>SUM(F11:F15)</f>
        <v>307001.17</v>
      </c>
      <c r="G10" s="139">
        <f t="shared" si="2"/>
        <v>116.16363526770526</v>
      </c>
      <c r="H10" s="173">
        <f t="shared" si="0"/>
        <v>95.76040961593047</v>
      </c>
    </row>
    <row r="11" spans="1:8" ht="26.25" customHeight="1">
      <c r="A11" s="172"/>
      <c r="B11" s="135">
        <v>6413</v>
      </c>
      <c r="C11" s="135" t="s">
        <v>23</v>
      </c>
      <c r="D11" s="137">
        <v>1.06</v>
      </c>
      <c r="E11" s="137">
        <v>1</v>
      </c>
      <c r="F11" s="137">
        <v>0</v>
      </c>
      <c r="G11" s="139">
        <f t="shared" si="2"/>
        <v>0</v>
      </c>
      <c r="H11" s="174">
        <f t="shared" si="0"/>
        <v>0</v>
      </c>
    </row>
    <row r="12" spans="1:8" ht="26.25" customHeight="1">
      <c r="A12" s="172"/>
      <c r="B12" s="135">
        <v>6414</v>
      </c>
      <c r="C12" s="135" t="s">
        <v>25</v>
      </c>
      <c r="D12" s="137">
        <v>0</v>
      </c>
      <c r="E12" s="137">
        <v>66.5</v>
      </c>
      <c r="F12" s="137">
        <v>0</v>
      </c>
      <c r="G12" s="139" t="str">
        <f t="shared" si="2"/>
        <v>-</v>
      </c>
      <c r="H12" s="174">
        <f t="shared" si="0"/>
        <v>0</v>
      </c>
    </row>
    <row r="13" spans="1:8" ht="26.25" customHeight="1">
      <c r="A13" s="172"/>
      <c r="B13" s="135">
        <v>6415</v>
      </c>
      <c r="C13" s="135" t="s">
        <v>95</v>
      </c>
      <c r="D13" s="137">
        <v>0</v>
      </c>
      <c r="E13" s="137">
        <v>0</v>
      </c>
      <c r="F13" s="137">
        <v>0</v>
      </c>
      <c r="G13" s="139" t="str">
        <f t="shared" si="2"/>
        <v>-</v>
      </c>
      <c r="H13" s="174" t="e">
        <f t="shared" si="0"/>
        <v>#DIV/0!</v>
      </c>
    </row>
    <row r="14" spans="1:8" ht="26.25" customHeight="1">
      <c r="A14" s="172"/>
      <c r="B14" s="135">
        <v>6615</v>
      </c>
      <c r="C14" s="135" t="s">
        <v>188</v>
      </c>
      <c r="D14" s="137">
        <v>263814.59</v>
      </c>
      <c r="E14" s="137">
        <v>318534.5</v>
      </c>
      <c r="F14" s="137">
        <v>306860.69</v>
      </c>
      <c r="G14" s="139">
        <f t="shared" si="2"/>
        <v>116.31680037104846</v>
      </c>
      <c r="H14" s="174">
        <f t="shared" si="0"/>
        <v>96.33515050959943</v>
      </c>
    </row>
    <row r="15" spans="1:8" ht="26.25" customHeight="1">
      <c r="A15" s="172"/>
      <c r="B15" s="135">
        <v>6831</v>
      </c>
      <c r="C15" s="135" t="s">
        <v>124</v>
      </c>
      <c r="D15" s="137">
        <v>467.72</v>
      </c>
      <c r="E15" s="137">
        <v>1991</v>
      </c>
      <c r="F15" s="137">
        <v>140.48</v>
      </c>
      <c r="G15" s="139">
        <f t="shared" si="2"/>
        <v>30.03506371333276</v>
      </c>
      <c r="H15" s="174">
        <f t="shared" si="0"/>
        <v>7.0557508789552985</v>
      </c>
    </row>
    <row r="16" spans="1:8" s="177" customFormat="1" ht="26.25" customHeight="1">
      <c r="A16" s="166">
        <v>4</v>
      </c>
      <c r="B16" s="175"/>
      <c r="C16" s="175" t="s">
        <v>207</v>
      </c>
      <c r="D16" s="176">
        <f>SUM(D17)</f>
        <v>830774.1699999999</v>
      </c>
      <c r="E16" s="176">
        <f>SUM(E17)</f>
        <v>630041.68</v>
      </c>
      <c r="F16" s="176">
        <f>SUM(F17)</f>
        <v>649674.8099999999</v>
      </c>
      <c r="G16" s="170">
        <f t="shared" si="2"/>
        <v>78.20113256530352</v>
      </c>
      <c r="H16" s="171">
        <f t="shared" si="0"/>
        <v>103.1161636798378</v>
      </c>
    </row>
    <row r="17" spans="1:8" s="177" customFormat="1" ht="26.25" customHeight="1">
      <c r="A17" s="172"/>
      <c r="B17" s="132">
        <v>431</v>
      </c>
      <c r="C17" s="132" t="s">
        <v>208</v>
      </c>
      <c r="D17" s="133">
        <f>SUM(D18:D19)</f>
        <v>830774.1699999999</v>
      </c>
      <c r="E17" s="133">
        <f>SUM(E18:E19)</f>
        <v>630041.68</v>
      </c>
      <c r="F17" s="133">
        <f>SUM(F18:F19)</f>
        <v>649674.8099999999</v>
      </c>
      <c r="G17" s="139">
        <f t="shared" si="2"/>
        <v>78.20113256530352</v>
      </c>
      <c r="H17" s="173">
        <f t="shared" si="0"/>
        <v>103.1161636798378</v>
      </c>
    </row>
    <row r="18" spans="1:8" ht="26.25" customHeight="1">
      <c r="A18" s="172"/>
      <c r="B18" s="135">
        <v>6526</v>
      </c>
      <c r="C18" s="135" t="s">
        <v>209</v>
      </c>
      <c r="D18" s="137">
        <v>32426.44</v>
      </c>
      <c r="E18" s="137">
        <v>39817</v>
      </c>
      <c r="F18" s="137">
        <v>38327.46</v>
      </c>
      <c r="G18" s="139">
        <f t="shared" si="2"/>
        <v>118.19817408263134</v>
      </c>
      <c r="H18" s="174">
        <f t="shared" si="0"/>
        <v>96.25903508551623</v>
      </c>
    </row>
    <row r="19" spans="1:8" ht="26.25" customHeight="1">
      <c r="A19" s="172"/>
      <c r="B19" s="135">
        <v>6731</v>
      </c>
      <c r="C19" s="135" t="s">
        <v>194</v>
      </c>
      <c r="D19" s="137">
        <v>798347.73</v>
      </c>
      <c r="E19" s="137">
        <v>590224.68</v>
      </c>
      <c r="F19" s="137">
        <v>611347.35</v>
      </c>
      <c r="G19" s="139">
        <f t="shared" si="2"/>
        <v>76.57657522242846</v>
      </c>
      <c r="H19" s="174">
        <f t="shared" si="0"/>
        <v>103.57875072252145</v>
      </c>
    </row>
    <row r="20" spans="1:8" ht="25.5" customHeight="1">
      <c r="A20" s="166">
        <v>5</v>
      </c>
      <c r="B20" s="167"/>
      <c r="C20" s="175" t="s">
        <v>140</v>
      </c>
      <c r="D20" s="169">
        <f>SUM(D21)</f>
        <v>64507</v>
      </c>
      <c r="E20" s="169">
        <f>SUM(E21)</f>
        <v>69016</v>
      </c>
      <c r="F20" s="169">
        <f>SUM(F21)</f>
        <v>79262.36</v>
      </c>
      <c r="G20" s="170">
        <f t="shared" si="2"/>
        <v>122.87404467732183</v>
      </c>
      <c r="H20" s="171">
        <f t="shared" si="0"/>
        <v>114.84635446852904</v>
      </c>
    </row>
    <row r="21" spans="1:8" ht="39.75" customHeight="1">
      <c r="A21" s="178"/>
      <c r="B21" s="179" t="s">
        <v>210</v>
      </c>
      <c r="C21" s="132" t="s">
        <v>140</v>
      </c>
      <c r="D21" s="140">
        <f>SUM(D22:D24)</f>
        <v>64507</v>
      </c>
      <c r="E21" s="140">
        <f>SUM(E22:E23)</f>
        <v>69016</v>
      </c>
      <c r="F21" s="140">
        <f>SUM(F22:F23)</f>
        <v>79262.36</v>
      </c>
      <c r="G21" s="139">
        <f t="shared" si="2"/>
        <v>122.87404467732183</v>
      </c>
      <c r="H21" s="173">
        <f t="shared" si="0"/>
        <v>114.84635446852904</v>
      </c>
    </row>
    <row r="22" spans="1:8" ht="12.75" customHeight="1">
      <c r="A22" s="180"/>
      <c r="B22" s="135">
        <v>6341</v>
      </c>
      <c r="C22" s="135" t="s">
        <v>211</v>
      </c>
      <c r="D22" s="137">
        <v>26533.15</v>
      </c>
      <c r="E22" s="138">
        <v>39817</v>
      </c>
      <c r="F22" s="138">
        <v>26173.24</v>
      </c>
      <c r="G22" s="139">
        <f t="shared" si="2"/>
        <v>98.64354590389758</v>
      </c>
      <c r="H22" s="174">
        <f t="shared" si="0"/>
        <v>65.73383228269333</v>
      </c>
    </row>
    <row r="23" spans="1:8" ht="36.75" customHeight="1">
      <c r="A23" s="180"/>
      <c r="B23" s="135">
        <v>6361</v>
      </c>
      <c r="C23" s="135" t="s">
        <v>212</v>
      </c>
      <c r="D23" s="137">
        <v>37973.85</v>
      </c>
      <c r="E23" s="138">
        <v>29199</v>
      </c>
      <c r="F23" s="138">
        <v>53089.12</v>
      </c>
      <c r="G23" s="139">
        <f t="shared" si="2"/>
        <v>139.80441804030932</v>
      </c>
      <c r="H23" s="174">
        <f t="shared" si="0"/>
        <v>181.81828144799482</v>
      </c>
    </row>
    <row r="24" spans="1:8" ht="36.75" customHeight="1">
      <c r="A24" s="180"/>
      <c r="B24" s="135">
        <v>6381</v>
      </c>
      <c r="C24" s="135" t="s">
        <v>186</v>
      </c>
      <c r="D24" s="137">
        <v>0</v>
      </c>
      <c r="E24" s="138">
        <v>0</v>
      </c>
      <c r="F24" s="138">
        <v>0</v>
      </c>
      <c r="G24" s="139" t="str">
        <f t="shared" si="2"/>
        <v>-</v>
      </c>
      <c r="H24" s="174" t="str">
        <f>_xlfn.IFERROR(F24/E24*100,"-")</f>
        <v>-</v>
      </c>
    </row>
    <row r="25" spans="1:8" ht="36.75" customHeight="1">
      <c r="A25" s="166">
        <v>7</v>
      </c>
      <c r="B25" s="167"/>
      <c r="C25" s="175" t="s">
        <v>141</v>
      </c>
      <c r="D25" s="169">
        <f>SUM(D26)</f>
        <v>2724.53</v>
      </c>
      <c r="E25" s="169">
        <f>SUM(E26)</f>
        <v>4313</v>
      </c>
      <c r="F25" s="169">
        <f>SUM(F26)</f>
        <v>4683.2</v>
      </c>
      <c r="G25" s="181">
        <f t="shared" si="2"/>
        <v>171.89019757536158</v>
      </c>
      <c r="H25" s="182">
        <f t="shared" si="0"/>
        <v>108.58335265476467</v>
      </c>
    </row>
    <row r="26" spans="1:8" s="177" customFormat="1" ht="25.5" customHeight="1">
      <c r="A26" s="172"/>
      <c r="B26" s="132">
        <v>711</v>
      </c>
      <c r="C26" s="132" t="s">
        <v>213</v>
      </c>
      <c r="D26" s="133">
        <f>SUM(D27:D28)</f>
        <v>2724.53</v>
      </c>
      <c r="E26" s="133">
        <f>SUM(E27:E28)</f>
        <v>4313</v>
      </c>
      <c r="F26" s="133">
        <f>SUM(F27:F28)</f>
        <v>4683.2</v>
      </c>
      <c r="G26" s="134">
        <f t="shared" si="2"/>
        <v>171.89019757536158</v>
      </c>
      <c r="H26" s="173">
        <f t="shared" si="0"/>
        <v>108.58335265476467</v>
      </c>
    </row>
    <row r="27" spans="1:8" ht="29.25" customHeight="1">
      <c r="A27" s="180"/>
      <c r="B27" s="135">
        <v>65267</v>
      </c>
      <c r="C27" s="135" t="s">
        <v>214</v>
      </c>
      <c r="D27" s="137">
        <v>0</v>
      </c>
      <c r="E27" s="138">
        <v>1659</v>
      </c>
      <c r="F27" s="138">
        <v>0</v>
      </c>
      <c r="G27" s="139" t="str">
        <f t="shared" si="2"/>
        <v>-</v>
      </c>
      <c r="H27" s="174">
        <f t="shared" si="0"/>
        <v>0</v>
      </c>
    </row>
    <row r="28" spans="1:8" ht="24.75" customHeight="1" thickBot="1">
      <c r="A28" s="183"/>
      <c r="B28" s="184">
        <v>7231</v>
      </c>
      <c r="C28" s="185" t="s">
        <v>133</v>
      </c>
      <c r="D28" s="186">
        <v>2724.53</v>
      </c>
      <c r="E28" s="186">
        <v>2654</v>
      </c>
      <c r="F28" s="186">
        <v>4683.2</v>
      </c>
      <c r="G28" s="187">
        <f t="shared" si="2"/>
        <v>171.89019757536158</v>
      </c>
      <c r="H28" s="188">
        <f t="shared" si="0"/>
        <v>176.45817633760362</v>
      </c>
    </row>
    <row r="29" spans="1:8" ht="24.75" customHeight="1">
      <c r="A29" s="16"/>
      <c r="B29" s="22"/>
      <c r="C29" s="5"/>
      <c r="D29" s="47"/>
      <c r="E29" s="47"/>
      <c r="F29" s="47"/>
      <c r="G29" s="55"/>
      <c r="H29" s="55"/>
    </row>
    <row r="30" spans="1:8" ht="24.75" customHeight="1">
      <c r="A30" s="16"/>
      <c r="B30" s="22"/>
      <c r="C30" s="5"/>
      <c r="D30" s="47"/>
      <c r="E30" s="47"/>
      <c r="F30" s="47"/>
      <c r="G30" s="55"/>
      <c r="H30" s="55"/>
    </row>
    <row r="31" spans="1:8" ht="24.75" customHeight="1">
      <c r="A31" s="16"/>
      <c r="B31" s="22"/>
      <c r="C31" s="5"/>
      <c r="D31" s="47"/>
      <c r="E31" s="47"/>
      <c r="F31" s="47"/>
      <c r="G31" s="55"/>
      <c r="H31" s="55"/>
    </row>
    <row r="32" spans="1:8" ht="24.75" customHeight="1">
      <c r="A32" s="16"/>
      <c r="B32" s="22"/>
      <c r="C32" s="5"/>
      <c r="D32" s="47"/>
      <c r="E32" s="47"/>
      <c r="F32" s="47"/>
      <c r="G32" s="55"/>
      <c r="H32" s="55"/>
    </row>
    <row r="33" spans="1:8" ht="24.75" customHeight="1">
      <c r="A33" s="16"/>
      <c r="B33" s="22"/>
      <c r="C33" s="5"/>
      <c r="D33" s="47"/>
      <c r="E33" s="47"/>
      <c r="F33" s="47"/>
      <c r="G33" s="55"/>
      <c r="H33" s="55"/>
    </row>
    <row r="34" spans="1:8" ht="25.5" customHeight="1">
      <c r="A34" s="189"/>
      <c r="B34" s="189"/>
      <c r="C34" s="190" t="s">
        <v>143</v>
      </c>
      <c r="D34" s="191">
        <f>D35+D47+D88+D102+D116</f>
        <v>1079260.4100000004</v>
      </c>
      <c r="E34" s="191">
        <f>E35+E47+E88+E102+E116</f>
        <v>986708.72</v>
      </c>
      <c r="F34" s="191">
        <f>F35+F47+F88+F102+F116</f>
        <v>1110989.8299999998</v>
      </c>
      <c r="G34" s="192">
        <f>_xlfn.IFERROR(F34/D34*100,"-")</f>
        <v>102.93992253454375</v>
      </c>
      <c r="H34" s="192">
        <f>_xlfn.IFERROR(F34/E34*100,"-")</f>
        <v>112.59552160438999</v>
      </c>
    </row>
    <row r="35" spans="1:8" ht="25.5" customHeight="1">
      <c r="A35" s="167">
        <v>1</v>
      </c>
      <c r="B35" s="167"/>
      <c r="C35" s="175" t="s">
        <v>138</v>
      </c>
      <c r="D35" s="169">
        <f>D36</f>
        <v>57714.78</v>
      </c>
      <c r="E35" s="169">
        <f>E36</f>
        <v>91247</v>
      </c>
      <c r="F35" s="169">
        <f>F36</f>
        <v>94232.84</v>
      </c>
      <c r="G35" s="181">
        <f>_xlfn.IFERROR(F35/D35*100,"-")</f>
        <v>163.27332444133026</v>
      </c>
      <c r="H35" s="181">
        <f>_xlfn.IFERROR(F35/E35*100,"-")</f>
        <v>103.27226100584129</v>
      </c>
    </row>
    <row r="36" spans="1:8" ht="25.5" customHeight="1">
      <c r="A36" s="131"/>
      <c r="B36" s="132">
        <v>112</v>
      </c>
      <c r="C36" s="132" t="s">
        <v>215</v>
      </c>
      <c r="D36" s="140">
        <f>SUM(D37:D46)</f>
        <v>57714.78</v>
      </c>
      <c r="E36" s="140">
        <f>SUM(E37:E46)</f>
        <v>91247</v>
      </c>
      <c r="F36" s="140">
        <f>SUM(F37:F46)</f>
        <v>94232.84</v>
      </c>
      <c r="G36" s="134">
        <f aca="true" t="shared" si="3" ref="G36:G107">_xlfn.IFERROR(F36/D36*100,"-")</f>
        <v>163.27332444133026</v>
      </c>
      <c r="H36" s="134">
        <f aca="true" t="shared" si="4" ref="H36:H108">_xlfn.IFERROR(F36/E36*100,"-")</f>
        <v>103.27226100584129</v>
      </c>
    </row>
    <row r="37" spans="1:8" ht="24" customHeight="1">
      <c r="A37" s="136"/>
      <c r="B37" s="143">
        <v>3232</v>
      </c>
      <c r="C37" s="143" t="s">
        <v>216</v>
      </c>
      <c r="D37" s="138">
        <v>3630.24</v>
      </c>
      <c r="E37" s="138">
        <v>0</v>
      </c>
      <c r="F37" s="138">
        <v>0</v>
      </c>
      <c r="G37" s="139">
        <f t="shared" si="3"/>
        <v>0</v>
      </c>
      <c r="H37" s="139" t="str">
        <f t="shared" si="4"/>
        <v>-</v>
      </c>
    </row>
    <row r="38" spans="1:8" ht="24" customHeight="1">
      <c r="A38" s="136"/>
      <c r="B38" s="143">
        <v>3233</v>
      </c>
      <c r="C38" s="143" t="s">
        <v>217</v>
      </c>
      <c r="D38" s="138">
        <v>0</v>
      </c>
      <c r="E38" s="138">
        <v>995.5</v>
      </c>
      <c r="F38" s="138">
        <v>1327</v>
      </c>
      <c r="G38" s="139" t="str">
        <f t="shared" si="3"/>
        <v>-</v>
      </c>
      <c r="H38" s="139">
        <f t="shared" si="4"/>
        <v>133.29984932194876</v>
      </c>
    </row>
    <row r="39" spans="1:8" ht="24" customHeight="1">
      <c r="A39" s="136"/>
      <c r="B39" s="143">
        <v>3236</v>
      </c>
      <c r="C39" s="143" t="s">
        <v>218</v>
      </c>
      <c r="D39" s="138">
        <v>0</v>
      </c>
      <c r="E39" s="138">
        <v>0</v>
      </c>
      <c r="F39" s="138">
        <v>0</v>
      </c>
      <c r="G39" s="139" t="str">
        <f t="shared" si="3"/>
        <v>-</v>
      </c>
      <c r="H39" s="139" t="str">
        <f t="shared" si="4"/>
        <v>-</v>
      </c>
    </row>
    <row r="40" spans="1:8" ht="25.5" customHeight="1">
      <c r="A40" s="142"/>
      <c r="B40" s="136">
        <v>3239</v>
      </c>
      <c r="C40" s="143" t="s">
        <v>219</v>
      </c>
      <c r="D40" s="138">
        <v>995.42</v>
      </c>
      <c r="E40" s="138">
        <v>0</v>
      </c>
      <c r="F40" s="138">
        <v>0</v>
      </c>
      <c r="G40" s="139">
        <f t="shared" si="3"/>
        <v>0</v>
      </c>
      <c r="H40" s="139" t="str">
        <f t="shared" si="4"/>
        <v>-</v>
      </c>
    </row>
    <row r="41" spans="1:8" ht="25.5" customHeight="1">
      <c r="A41" s="142"/>
      <c r="B41" s="136">
        <v>3299</v>
      </c>
      <c r="C41" s="143" t="s">
        <v>71</v>
      </c>
      <c r="D41" s="138">
        <v>0</v>
      </c>
      <c r="E41" s="138">
        <v>0</v>
      </c>
      <c r="F41" s="138">
        <v>0</v>
      </c>
      <c r="G41" s="139" t="str">
        <f t="shared" si="3"/>
        <v>-</v>
      </c>
      <c r="H41" s="139" t="str">
        <f t="shared" si="4"/>
        <v>-</v>
      </c>
    </row>
    <row r="42" spans="1:8" ht="24" customHeight="1">
      <c r="A42" s="136"/>
      <c r="B42" s="143">
        <v>3423</v>
      </c>
      <c r="C42" s="143" t="s">
        <v>220</v>
      </c>
      <c r="D42" s="138">
        <v>2090.78</v>
      </c>
      <c r="E42" s="138">
        <v>0</v>
      </c>
      <c r="F42" s="138">
        <v>3077.34</v>
      </c>
      <c r="G42" s="139">
        <f t="shared" si="3"/>
        <v>147.1862175838682</v>
      </c>
      <c r="H42" s="139" t="str">
        <f t="shared" si="4"/>
        <v>-</v>
      </c>
    </row>
    <row r="43" spans="1:8" ht="12.75" customHeight="1">
      <c r="A43" s="142"/>
      <c r="B43" s="136">
        <v>4221</v>
      </c>
      <c r="C43" s="143" t="s">
        <v>75</v>
      </c>
      <c r="D43" s="138">
        <v>0</v>
      </c>
      <c r="E43" s="138">
        <v>0</v>
      </c>
      <c r="F43" s="138">
        <v>0</v>
      </c>
      <c r="G43" s="139" t="str">
        <f t="shared" si="3"/>
        <v>-</v>
      </c>
      <c r="H43" s="139" t="str">
        <f t="shared" si="4"/>
        <v>-</v>
      </c>
    </row>
    <row r="44" spans="1:8" ht="12.75" customHeight="1">
      <c r="A44" s="142"/>
      <c r="B44" s="136">
        <v>4224</v>
      </c>
      <c r="C44" s="143" t="s">
        <v>200</v>
      </c>
      <c r="D44" s="138">
        <v>0</v>
      </c>
      <c r="E44" s="138">
        <v>0</v>
      </c>
      <c r="F44" s="138">
        <v>0</v>
      </c>
      <c r="G44" s="139" t="str">
        <f t="shared" si="3"/>
        <v>-</v>
      </c>
      <c r="H44" s="139" t="str">
        <f t="shared" si="4"/>
        <v>-</v>
      </c>
    </row>
    <row r="45" spans="1:8" ht="12.75" customHeight="1">
      <c r="A45" s="136"/>
      <c r="B45" s="143">
        <v>4231</v>
      </c>
      <c r="C45" s="143" t="s">
        <v>221</v>
      </c>
      <c r="D45" s="138">
        <v>0</v>
      </c>
      <c r="E45" s="138">
        <v>39817</v>
      </c>
      <c r="F45" s="138">
        <v>39816.84</v>
      </c>
      <c r="G45" s="139" t="str">
        <f t="shared" si="3"/>
        <v>-</v>
      </c>
      <c r="H45" s="139">
        <f t="shared" si="4"/>
        <v>99.99959816158926</v>
      </c>
    </row>
    <row r="46" spans="1:8" ht="12.75" customHeight="1">
      <c r="A46" s="136"/>
      <c r="B46" s="143">
        <v>5443</v>
      </c>
      <c r="C46" s="143" t="s">
        <v>112</v>
      </c>
      <c r="D46" s="138">
        <v>50998.34</v>
      </c>
      <c r="E46" s="138">
        <v>50434.5</v>
      </c>
      <c r="F46" s="138">
        <v>50011.66</v>
      </c>
      <c r="G46" s="139">
        <f t="shared" si="3"/>
        <v>98.06527035978036</v>
      </c>
      <c r="H46" s="139">
        <f t="shared" si="4"/>
        <v>99.1616056469282</v>
      </c>
    </row>
    <row r="47" spans="1:8" s="177" customFormat="1" ht="24.75" customHeight="1">
      <c r="A47" s="167">
        <v>3</v>
      </c>
      <c r="B47" s="193"/>
      <c r="C47" s="193" t="s">
        <v>205</v>
      </c>
      <c r="D47" s="169">
        <f>SUM(D48)</f>
        <v>599519.1800000002</v>
      </c>
      <c r="E47" s="169">
        <f>SUM(E48)</f>
        <v>300047.22</v>
      </c>
      <c r="F47" s="169">
        <f>SUM(F48)</f>
        <v>347666.0300000001</v>
      </c>
      <c r="G47" s="181">
        <f t="shared" si="3"/>
        <v>57.990810235629155</v>
      </c>
      <c r="H47" s="181">
        <f t="shared" si="4"/>
        <v>115.87043865962168</v>
      </c>
    </row>
    <row r="48" spans="1:8" s="177" customFormat="1" ht="24.75" customHeight="1">
      <c r="A48" s="131"/>
      <c r="B48" s="142">
        <v>311</v>
      </c>
      <c r="C48" s="142" t="s">
        <v>206</v>
      </c>
      <c r="D48" s="140">
        <f>SUM(D49:D87)</f>
        <v>599519.1800000002</v>
      </c>
      <c r="E48" s="140">
        <f>SUM(E49:E87)</f>
        <v>300047.22</v>
      </c>
      <c r="F48" s="140">
        <f>SUM(F49:F87)</f>
        <v>347666.0300000001</v>
      </c>
      <c r="G48" s="134">
        <f t="shared" si="3"/>
        <v>57.990810235629155</v>
      </c>
      <c r="H48" s="134">
        <f t="shared" si="4"/>
        <v>115.87043865962168</v>
      </c>
    </row>
    <row r="49" spans="1:8" ht="12.75" customHeight="1">
      <c r="A49" s="136"/>
      <c r="B49" s="143">
        <v>3111</v>
      </c>
      <c r="C49" s="143" t="s">
        <v>85</v>
      </c>
      <c r="D49" s="138">
        <v>248260.8</v>
      </c>
      <c r="E49" s="138">
        <v>100714.5</v>
      </c>
      <c r="F49" s="138">
        <v>143494.14</v>
      </c>
      <c r="G49" s="139">
        <f t="shared" si="3"/>
        <v>57.79975735194603</v>
      </c>
      <c r="H49" s="139">
        <f t="shared" si="4"/>
        <v>142.47614792308954</v>
      </c>
    </row>
    <row r="50" spans="1:8" ht="12.75" customHeight="1">
      <c r="A50" s="136"/>
      <c r="B50" s="143">
        <v>3113</v>
      </c>
      <c r="C50" s="143" t="s">
        <v>195</v>
      </c>
      <c r="D50" s="138">
        <v>14170.82</v>
      </c>
      <c r="E50" s="138">
        <v>1327</v>
      </c>
      <c r="F50" s="138">
        <v>4146.31</v>
      </c>
      <c r="G50" s="139">
        <f t="shared" si="3"/>
        <v>29.259492393524162</v>
      </c>
      <c r="H50" s="139">
        <f t="shared" si="4"/>
        <v>312.457422758101</v>
      </c>
    </row>
    <row r="51" spans="1:8" ht="12.75" customHeight="1">
      <c r="A51" s="136"/>
      <c r="B51" s="143">
        <v>3114</v>
      </c>
      <c r="C51" s="143" t="s">
        <v>196</v>
      </c>
      <c r="D51" s="138">
        <v>0</v>
      </c>
      <c r="E51" s="138">
        <v>0</v>
      </c>
      <c r="F51" s="138">
        <v>0</v>
      </c>
      <c r="G51" s="139" t="str">
        <f t="shared" si="3"/>
        <v>-</v>
      </c>
      <c r="H51" s="139" t="str">
        <f t="shared" si="4"/>
        <v>-</v>
      </c>
    </row>
    <row r="52" spans="1:8" ht="12.75" customHeight="1">
      <c r="A52" s="136"/>
      <c r="B52" s="143">
        <v>3121</v>
      </c>
      <c r="C52" s="143" t="s">
        <v>12</v>
      </c>
      <c r="D52" s="138">
        <v>16767.14</v>
      </c>
      <c r="E52" s="138">
        <v>7016.72</v>
      </c>
      <c r="F52" s="138">
        <v>7982.27</v>
      </c>
      <c r="G52" s="139">
        <f t="shared" si="3"/>
        <v>47.60662820254379</v>
      </c>
      <c r="H52" s="139">
        <f t="shared" si="4"/>
        <v>113.76070300653296</v>
      </c>
    </row>
    <row r="53" spans="1:8" ht="12.75" customHeight="1">
      <c r="A53" s="136"/>
      <c r="B53" s="143">
        <v>3132</v>
      </c>
      <c r="C53" s="143" t="s">
        <v>122</v>
      </c>
      <c r="D53" s="138">
        <v>45105.71</v>
      </c>
      <c r="E53" s="138">
        <v>14268</v>
      </c>
      <c r="F53" s="138">
        <v>24361.85</v>
      </c>
      <c r="G53" s="139">
        <f t="shared" si="3"/>
        <v>54.01056761993105</v>
      </c>
      <c r="H53" s="139">
        <f t="shared" si="4"/>
        <v>170.7446733950098</v>
      </c>
    </row>
    <row r="54" spans="1:8" ht="12.75" customHeight="1">
      <c r="A54" s="136"/>
      <c r="B54" s="143">
        <v>3211</v>
      </c>
      <c r="C54" s="143" t="s">
        <v>60</v>
      </c>
      <c r="D54" s="138">
        <v>2415.69</v>
      </c>
      <c r="E54" s="138">
        <v>2455</v>
      </c>
      <c r="F54" s="138">
        <v>3056.99</v>
      </c>
      <c r="G54" s="139">
        <f t="shared" si="3"/>
        <v>126.54728048714858</v>
      </c>
      <c r="H54" s="139">
        <f t="shared" si="4"/>
        <v>124.52097759674135</v>
      </c>
    </row>
    <row r="55" spans="1:8" ht="12.75" customHeight="1">
      <c r="A55" s="136"/>
      <c r="B55" s="143">
        <v>3212</v>
      </c>
      <c r="C55" s="143" t="s">
        <v>61</v>
      </c>
      <c r="D55" s="138">
        <v>16869.2</v>
      </c>
      <c r="E55" s="138">
        <v>4642.5</v>
      </c>
      <c r="F55" s="138">
        <v>3473.79</v>
      </c>
      <c r="G55" s="139">
        <f t="shared" si="3"/>
        <v>20.592499940720366</v>
      </c>
      <c r="H55" s="139">
        <f t="shared" si="4"/>
        <v>74.82584814216479</v>
      </c>
    </row>
    <row r="56" spans="1:8" ht="12.75" customHeight="1">
      <c r="A56" s="136"/>
      <c r="B56" s="143">
        <v>3213</v>
      </c>
      <c r="C56" s="143" t="s">
        <v>62</v>
      </c>
      <c r="D56" s="138">
        <v>1078.11</v>
      </c>
      <c r="E56" s="138">
        <v>1327</v>
      </c>
      <c r="F56" s="138">
        <v>2821.17</v>
      </c>
      <c r="G56" s="139">
        <f t="shared" si="3"/>
        <v>261.6773798591981</v>
      </c>
      <c r="H56" s="139">
        <f t="shared" si="4"/>
        <v>212.59758854559158</v>
      </c>
    </row>
    <row r="57" spans="1:8" ht="12.75" customHeight="1">
      <c r="A57" s="136"/>
      <c r="B57" s="143">
        <v>3221</v>
      </c>
      <c r="C57" s="143" t="s">
        <v>64</v>
      </c>
      <c r="D57" s="138">
        <v>5546.75</v>
      </c>
      <c r="E57" s="138">
        <v>7764.5</v>
      </c>
      <c r="F57" s="138">
        <v>8658.51</v>
      </c>
      <c r="G57" s="139">
        <f t="shared" si="3"/>
        <v>156.10059945012847</v>
      </c>
      <c r="H57" s="139">
        <f t="shared" si="4"/>
        <v>111.51407044883766</v>
      </c>
    </row>
    <row r="58" spans="1:8" ht="12.75" customHeight="1">
      <c r="A58" s="136"/>
      <c r="B58" s="143">
        <v>3222</v>
      </c>
      <c r="C58" s="143" t="s">
        <v>197</v>
      </c>
      <c r="D58" s="138">
        <v>125460.88</v>
      </c>
      <c r="E58" s="138">
        <v>34508</v>
      </c>
      <c r="F58" s="138">
        <v>23280</v>
      </c>
      <c r="G58" s="139">
        <f t="shared" si="3"/>
        <v>18.555584816557957</v>
      </c>
      <c r="H58" s="139">
        <f t="shared" si="4"/>
        <v>67.46261736408948</v>
      </c>
    </row>
    <row r="59" spans="1:8" ht="12.75" customHeight="1">
      <c r="A59" s="136"/>
      <c r="B59" s="143">
        <v>3223</v>
      </c>
      <c r="C59" s="143" t="s">
        <v>65</v>
      </c>
      <c r="D59" s="138">
        <v>14182.89</v>
      </c>
      <c r="E59" s="138">
        <v>11281.5</v>
      </c>
      <c r="F59" s="138">
        <v>8217</v>
      </c>
      <c r="G59" s="139">
        <f t="shared" si="3"/>
        <v>57.93600599031651</v>
      </c>
      <c r="H59" s="139">
        <f t="shared" si="4"/>
        <v>72.83605903470283</v>
      </c>
    </row>
    <row r="60" spans="1:8" ht="12.75" customHeight="1">
      <c r="A60" s="136"/>
      <c r="B60" s="143">
        <v>3224</v>
      </c>
      <c r="C60" s="143" t="s">
        <v>101</v>
      </c>
      <c r="D60" s="138">
        <v>89.85</v>
      </c>
      <c r="E60" s="138">
        <v>398</v>
      </c>
      <c r="F60" s="138">
        <v>1893.8</v>
      </c>
      <c r="G60" s="139">
        <f t="shared" si="3"/>
        <v>2107.7351140790206</v>
      </c>
      <c r="H60" s="139">
        <f t="shared" si="4"/>
        <v>475.82914572864314</v>
      </c>
    </row>
    <row r="61" spans="1:8" ht="12.75" customHeight="1">
      <c r="A61" s="136"/>
      <c r="B61" s="143">
        <v>3225</v>
      </c>
      <c r="C61" s="143" t="s">
        <v>222</v>
      </c>
      <c r="D61" s="138">
        <v>1968.55</v>
      </c>
      <c r="E61" s="138">
        <v>995.5</v>
      </c>
      <c r="F61" s="138">
        <v>1285.76</v>
      </c>
      <c r="G61" s="139">
        <f t="shared" si="3"/>
        <v>65.31507962713673</v>
      </c>
      <c r="H61" s="139">
        <f t="shared" si="4"/>
        <v>129.1572074334505</v>
      </c>
    </row>
    <row r="62" spans="1:8" ht="12.75" customHeight="1">
      <c r="A62" s="136"/>
      <c r="B62" s="143">
        <v>3227</v>
      </c>
      <c r="C62" s="143" t="s">
        <v>223</v>
      </c>
      <c r="D62" s="138">
        <v>116.66</v>
      </c>
      <c r="E62" s="138">
        <v>995.5</v>
      </c>
      <c r="F62" s="138">
        <v>31.74</v>
      </c>
      <c r="G62" s="139">
        <f t="shared" si="3"/>
        <v>27.207268986799242</v>
      </c>
      <c r="H62" s="139">
        <f t="shared" si="4"/>
        <v>3.1883475640381715</v>
      </c>
    </row>
    <row r="63" spans="1:8" ht="12.75" customHeight="1">
      <c r="A63" s="136"/>
      <c r="B63" s="143">
        <v>3231</v>
      </c>
      <c r="C63" s="143" t="s">
        <v>68</v>
      </c>
      <c r="D63" s="138">
        <v>7682.79</v>
      </c>
      <c r="E63" s="138">
        <v>8361.5</v>
      </c>
      <c r="F63" s="138">
        <v>7442.72</v>
      </c>
      <c r="G63" s="139">
        <f t="shared" si="3"/>
        <v>96.87522371430171</v>
      </c>
      <c r="H63" s="139">
        <f t="shared" si="4"/>
        <v>89.01178018298152</v>
      </c>
    </row>
    <row r="64" spans="1:8" ht="12.75" customHeight="1">
      <c r="A64" s="136"/>
      <c r="B64" s="143">
        <v>3232</v>
      </c>
      <c r="C64" s="143" t="s">
        <v>37</v>
      </c>
      <c r="D64" s="138">
        <v>6432.94</v>
      </c>
      <c r="E64" s="138">
        <v>7101</v>
      </c>
      <c r="F64" s="138">
        <v>10272.49</v>
      </c>
      <c r="G64" s="139">
        <f t="shared" si="3"/>
        <v>159.68577353434046</v>
      </c>
      <c r="H64" s="139">
        <f t="shared" si="4"/>
        <v>144.6625827348261</v>
      </c>
    </row>
    <row r="65" spans="1:8" ht="12.75" customHeight="1">
      <c r="A65" s="136"/>
      <c r="B65" s="143">
        <v>3233</v>
      </c>
      <c r="C65" s="143" t="s">
        <v>38</v>
      </c>
      <c r="D65" s="138">
        <v>5053.82</v>
      </c>
      <c r="E65" s="138">
        <v>3649.5</v>
      </c>
      <c r="F65" s="138">
        <v>5969.79</v>
      </c>
      <c r="G65" s="139">
        <f t="shared" si="3"/>
        <v>118.1243099279357</v>
      </c>
      <c r="H65" s="139">
        <f t="shared" si="4"/>
        <v>163.5782983970407</v>
      </c>
    </row>
    <row r="66" spans="1:8" ht="12.75" customHeight="1">
      <c r="A66" s="136"/>
      <c r="B66" s="143">
        <v>3234</v>
      </c>
      <c r="C66" s="143" t="s">
        <v>39</v>
      </c>
      <c r="D66" s="138">
        <v>1646.69</v>
      </c>
      <c r="E66" s="138">
        <v>2488.5</v>
      </c>
      <c r="F66" s="138">
        <v>1318.88</v>
      </c>
      <c r="G66" s="139">
        <f t="shared" si="3"/>
        <v>80.09279220739788</v>
      </c>
      <c r="H66" s="139">
        <f t="shared" si="4"/>
        <v>52.99899537874222</v>
      </c>
    </row>
    <row r="67" spans="1:8" ht="12.75" customHeight="1">
      <c r="A67" s="136"/>
      <c r="B67" s="143">
        <v>3239</v>
      </c>
      <c r="C67" s="143" t="s">
        <v>70</v>
      </c>
      <c r="D67" s="138">
        <v>12352.25</v>
      </c>
      <c r="E67" s="138">
        <v>12542.5</v>
      </c>
      <c r="F67" s="138">
        <v>12643.94</v>
      </c>
      <c r="G67" s="139">
        <f t="shared" si="3"/>
        <v>102.36143212775002</v>
      </c>
      <c r="H67" s="139">
        <f t="shared" si="4"/>
        <v>100.8087701813833</v>
      </c>
    </row>
    <row r="68" spans="1:8" ht="12.75" customHeight="1">
      <c r="A68" s="136"/>
      <c r="B68" s="143">
        <v>3235</v>
      </c>
      <c r="C68" s="143" t="s">
        <v>40</v>
      </c>
      <c r="D68" s="138">
        <v>1001</v>
      </c>
      <c r="E68" s="138">
        <v>1035</v>
      </c>
      <c r="F68" s="138">
        <v>1306.03</v>
      </c>
      <c r="G68" s="139">
        <f t="shared" si="3"/>
        <v>130.47252747252747</v>
      </c>
      <c r="H68" s="139">
        <f t="shared" si="4"/>
        <v>126.18647342995169</v>
      </c>
    </row>
    <row r="69" spans="1:8" ht="12.75" customHeight="1">
      <c r="A69" s="136"/>
      <c r="B69" s="143">
        <v>3236</v>
      </c>
      <c r="C69" s="143" t="s">
        <v>218</v>
      </c>
      <c r="D69" s="138">
        <v>11363.2</v>
      </c>
      <c r="E69" s="138">
        <v>16590.5</v>
      </c>
      <c r="F69" s="138">
        <v>17001.08</v>
      </c>
      <c r="G69" s="139">
        <f t="shared" si="3"/>
        <v>149.61524922557027</v>
      </c>
      <c r="H69" s="139">
        <f t="shared" si="4"/>
        <v>102.47478978933728</v>
      </c>
    </row>
    <row r="70" spans="1:8" ht="12.75" customHeight="1">
      <c r="A70" s="136"/>
      <c r="B70" s="143">
        <v>3237</v>
      </c>
      <c r="C70" s="143" t="s">
        <v>69</v>
      </c>
      <c r="D70" s="138">
        <v>30221.91</v>
      </c>
      <c r="E70" s="138">
        <v>29929</v>
      </c>
      <c r="F70" s="138">
        <v>25087.66</v>
      </c>
      <c r="G70" s="139">
        <f t="shared" si="3"/>
        <v>83.01149728789477</v>
      </c>
      <c r="H70" s="139">
        <f t="shared" si="4"/>
        <v>83.82391660262621</v>
      </c>
    </row>
    <row r="71" spans="1:8" ht="12.75" customHeight="1">
      <c r="A71" s="136"/>
      <c r="B71" s="143">
        <v>3238</v>
      </c>
      <c r="C71" s="143" t="s">
        <v>103</v>
      </c>
      <c r="D71" s="138">
        <v>4167.5</v>
      </c>
      <c r="E71" s="138">
        <v>5309</v>
      </c>
      <c r="F71" s="138">
        <v>6217.75</v>
      </c>
      <c r="G71" s="139">
        <f t="shared" si="3"/>
        <v>149.19616076784644</v>
      </c>
      <c r="H71" s="139">
        <f t="shared" si="4"/>
        <v>117.1171595404031</v>
      </c>
    </row>
    <row r="72" spans="1:8" ht="12.75" customHeight="1">
      <c r="A72" s="136"/>
      <c r="B72" s="143">
        <v>3292</v>
      </c>
      <c r="C72" s="143" t="s">
        <v>72</v>
      </c>
      <c r="D72" s="138">
        <v>8029.2</v>
      </c>
      <c r="E72" s="138">
        <v>9821.5</v>
      </c>
      <c r="F72" s="138">
        <v>9925.27</v>
      </c>
      <c r="G72" s="139">
        <f t="shared" si="3"/>
        <v>123.61468141284313</v>
      </c>
      <c r="H72" s="139">
        <f t="shared" si="4"/>
        <v>101.05655958865754</v>
      </c>
    </row>
    <row r="73" spans="1:8" ht="12.75" customHeight="1">
      <c r="A73" s="136"/>
      <c r="B73" s="143">
        <v>3293</v>
      </c>
      <c r="C73" s="143" t="s">
        <v>73</v>
      </c>
      <c r="D73" s="138">
        <v>611.85</v>
      </c>
      <c r="E73" s="138">
        <v>1327</v>
      </c>
      <c r="F73" s="138">
        <v>881.5</v>
      </c>
      <c r="G73" s="139">
        <f t="shared" si="3"/>
        <v>144.07125929557898</v>
      </c>
      <c r="H73" s="139">
        <f t="shared" si="4"/>
        <v>66.4280331574981</v>
      </c>
    </row>
    <row r="74" spans="1:8" ht="12.75" customHeight="1">
      <c r="A74" s="136"/>
      <c r="B74" s="143">
        <v>3294</v>
      </c>
      <c r="C74" s="143" t="s">
        <v>126</v>
      </c>
      <c r="D74" s="138">
        <v>742.98</v>
      </c>
      <c r="E74" s="138">
        <v>663.5</v>
      </c>
      <c r="F74" s="138">
        <v>767.4</v>
      </c>
      <c r="G74" s="139">
        <f t="shared" si="3"/>
        <v>103.28676411208914</v>
      </c>
      <c r="H74" s="139">
        <f t="shared" si="4"/>
        <v>115.65938206480783</v>
      </c>
    </row>
    <row r="75" spans="1:8" ht="12.75" customHeight="1">
      <c r="A75" s="136"/>
      <c r="B75" s="143">
        <v>3295</v>
      </c>
      <c r="C75" s="143" t="s">
        <v>104</v>
      </c>
      <c r="D75" s="138">
        <v>793.55</v>
      </c>
      <c r="E75" s="138">
        <v>1062</v>
      </c>
      <c r="F75" s="138">
        <v>84.39</v>
      </c>
      <c r="G75" s="139">
        <f t="shared" si="3"/>
        <v>10.634490580303698</v>
      </c>
      <c r="H75" s="139">
        <f t="shared" si="4"/>
        <v>7.94632768361582</v>
      </c>
    </row>
    <row r="76" spans="1:8" ht="12.75" customHeight="1">
      <c r="A76" s="136"/>
      <c r="B76" s="143">
        <v>3296</v>
      </c>
      <c r="C76" s="143" t="s">
        <v>125</v>
      </c>
      <c r="D76" s="138">
        <v>1414.03</v>
      </c>
      <c r="E76" s="138">
        <v>0</v>
      </c>
      <c r="F76" s="138">
        <v>0</v>
      </c>
      <c r="G76" s="139">
        <f t="shared" si="3"/>
        <v>0</v>
      </c>
      <c r="H76" s="139" t="str">
        <f t="shared" si="4"/>
        <v>-</v>
      </c>
    </row>
    <row r="77" spans="1:8" ht="12.75" customHeight="1">
      <c r="A77" s="136"/>
      <c r="B77" s="143">
        <v>3299</v>
      </c>
      <c r="C77" s="143" t="s">
        <v>71</v>
      </c>
      <c r="D77" s="138">
        <v>552.53</v>
      </c>
      <c r="E77" s="138">
        <v>3318</v>
      </c>
      <c r="F77" s="138">
        <v>594.25</v>
      </c>
      <c r="G77" s="139">
        <f t="shared" si="3"/>
        <v>107.55072122780665</v>
      </c>
      <c r="H77" s="139">
        <f t="shared" si="4"/>
        <v>17.90988547317661</v>
      </c>
    </row>
    <row r="78" spans="1:8" ht="24" customHeight="1">
      <c r="A78" s="136"/>
      <c r="B78" s="143">
        <v>3423</v>
      </c>
      <c r="C78" s="143" t="s">
        <v>220</v>
      </c>
      <c r="D78" s="138">
        <v>2274.6</v>
      </c>
      <c r="E78" s="138">
        <v>2952</v>
      </c>
      <c r="F78" s="138">
        <v>3238.59</v>
      </c>
      <c r="G78" s="139">
        <f t="shared" si="3"/>
        <v>142.38063835399632</v>
      </c>
      <c r="H78" s="139">
        <f t="shared" si="4"/>
        <v>109.70833333333334</v>
      </c>
    </row>
    <row r="79" spans="1:8" ht="12.75" customHeight="1">
      <c r="A79" s="136"/>
      <c r="B79" s="143">
        <v>3431</v>
      </c>
      <c r="C79" s="143" t="s">
        <v>80</v>
      </c>
      <c r="D79" s="138">
        <v>1057.27</v>
      </c>
      <c r="E79" s="138">
        <v>1227.5</v>
      </c>
      <c r="F79" s="138">
        <v>1057.19</v>
      </c>
      <c r="G79" s="139">
        <f t="shared" si="3"/>
        <v>99.99243334247639</v>
      </c>
      <c r="H79" s="139">
        <f t="shared" si="4"/>
        <v>86.12545824847251</v>
      </c>
    </row>
    <row r="80" spans="1:8" ht="12.75" customHeight="1">
      <c r="A80" s="136"/>
      <c r="B80" s="143">
        <v>3433</v>
      </c>
      <c r="C80" s="143" t="s">
        <v>92</v>
      </c>
      <c r="D80" s="138">
        <v>1876.7</v>
      </c>
      <c r="E80" s="138">
        <v>0</v>
      </c>
      <c r="F80" s="138">
        <v>58.69</v>
      </c>
      <c r="G80" s="139">
        <f t="shared" si="3"/>
        <v>3.1272979165556563</v>
      </c>
      <c r="H80" s="139" t="str">
        <f t="shared" si="4"/>
        <v>-</v>
      </c>
    </row>
    <row r="81" spans="1:8" ht="12.75" customHeight="1">
      <c r="A81" s="136"/>
      <c r="B81" s="143">
        <v>3434</v>
      </c>
      <c r="C81" s="143" t="s">
        <v>97</v>
      </c>
      <c r="D81" s="138">
        <v>26.55</v>
      </c>
      <c r="E81" s="138">
        <v>132.5</v>
      </c>
      <c r="F81" s="138">
        <v>0</v>
      </c>
      <c r="G81" s="139">
        <f t="shared" si="3"/>
        <v>0</v>
      </c>
      <c r="H81" s="139">
        <f t="shared" si="4"/>
        <v>0</v>
      </c>
    </row>
    <row r="82" spans="1:8" ht="12.75" customHeight="1">
      <c r="A82" s="136"/>
      <c r="B82" s="143">
        <v>4221</v>
      </c>
      <c r="C82" s="143" t="s">
        <v>75</v>
      </c>
      <c r="D82" s="138">
        <v>2380</v>
      </c>
      <c r="E82" s="138">
        <v>861</v>
      </c>
      <c r="F82" s="138">
        <v>861</v>
      </c>
      <c r="G82" s="139">
        <f t="shared" si="3"/>
        <v>36.17647058823529</v>
      </c>
      <c r="H82" s="139">
        <f t="shared" si="4"/>
        <v>100</v>
      </c>
    </row>
    <row r="83" spans="1:8" ht="12.75" customHeight="1">
      <c r="A83" s="136"/>
      <c r="B83" s="143">
        <v>4223</v>
      </c>
      <c r="C83" s="143" t="s">
        <v>154</v>
      </c>
      <c r="D83" s="138">
        <v>789.04</v>
      </c>
      <c r="E83" s="138">
        <v>664</v>
      </c>
      <c r="F83" s="138">
        <v>0</v>
      </c>
      <c r="G83" s="139">
        <f t="shared" si="3"/>
        <v>0</v>
      </c>
      <c r="H83" s="139">
        <f t="shared" si="4"/>
        <v>0</v>
      </c>
    </row>
    <row r="84" spans="1:8" ht="12.75" customHeight="1">
      <c r="A84" s="136"/>
      <c r="B84" s="143">
        <v>4224</v>
      </c>
      <c r="C84" s="143" t="s">
        <v>200</v>
      </c>
      <c r="D84" s="138">
        <v>5541.18</v>
      </c>
      <c r="E84" s="138">
        <v>3318</v>
      </c>
      <c r="F84" s="138">
        <v>695.04</v>
      </c>
      <c r="G84" s="139">
        <f t="shared" si="3"/>
        <v>12.543176724091257</v>
      </c>
      <c r="H84" s="139">
        <f t="shared" si="4"/>
        <v>20.94755877034358</v>
      </c>
    </row>
    <row r="85" spans="1:8" ht="12.75" customHeight="1">
      <c r="A85" s="136"/>
      <c r="B85" s="143">
        <v>4227</v>
      </c>
      <c r="C85" s="143" t="s">
        <v>201</v>
      </c>
      <c r="D85" s="138">
        <v>1474.55</v>
      </c>
      <c r="E85" s="138">
        <v>0</v>
      </c>
      <c r="F85" s="138">
        <v>0</v>
      </c>
      <c r="G85" s="139">
        <f t="shared" si="3"/>
        <v>0</v>
      </c>
      <c r="H85" s="139" t="str">
        <f t="shared" si="4"/>
        <v>-</v>
      </c>
    </row>
    <row r="86" spans="1:8" ht="12.75" customHeight="1">
      <c r="A86" s="136"/>
      <c r="B86" s="143">
        <v>4231</v>
      </c>
      <c r="C86" s="143" t="s">
        <v>165</v>
      </c>
      <c r="D86" s="138">
        <v>0</v>
      </c>
      <c r="E86" s="138">
        <v>0</v>
      </c>
      <c r="F86" s="138">
        <v>8725.56</v>
      </c>
      <c r="G86" s="139" t="str">
        <f t="shared" si="3"/>
        <v>-</v>
      </c>
      <c r="H86" s="139" t="str">
        <f t="shared" si="4"/>
        <v>-</v>
      </c>
    </row>
    <row r="87" spans="1:8" ht="27.75" customHeight="1">
      <c r="A87" s="136"/>
      <c r="B87" s="143">
        <v>5443</v>
      </c>
      <c r="C87" s="143" t="s">
        <v>112</v>
      </c>
      <c r="D87" s="138">
        <v>0</v>
      </c>
      <c r="E87" s="138">
        <v>0</v>
      </c>
      <c r="F87" s="138">
        <v>813.48</v>
      </c>
      <c r="G87" s="139" t="str">
        <f t="shared" si="3"/>
        <v>-</v>
      </c>
      <c r="H87" s="139" t="str">
        <f t="shared" si="4"/>
        <v>-</v>
      </c>
    </row>
    <row r="88" spans="1:8" s="177" customFormat="1" ht="27.75" customHeight="1">
      <c r="A88" s="167">
        <v>4</v>
      </c>
      <c r="B88" s="193"/>
      <c r="C88" s="193" t="s">
        <v>224</v>
      </c>
      <c r="D88" s="169">
        <f>SUM(D89)</f>
        <v>379586.0800000001</v>
      </c>
      <c r="E88" s="169">
        <f>SUM(E89)</f>
        <v>558680</v>
      </c>
      <c r="F88" s="169">
        <f>SUM(F89)</f>
        <v>635050.7199999999</v>
      </c>
      <c r="G88" s="181">
        <f t="shared" si="3"/>
        <v>167.30084517324758</v>
      </c>
      <c r="H88" s="181">
        <f t="shared" si="4"/>
        <v>113.66985036156652</v>
      </c>
    </row>
    <row r="89" spans="1:8" s="177" customFormat="1" ht="27.75" customHeight="1">
      <c r="A89" s="131"/>
      <c r="B89" s="142">
        <v>431</v>
      </c>
      <c r="C89" s="142" t="s">
        <v>225</v>
      </c>
      <c r="D89" s="140">
        <f>SUM(D90:D101)</f>
        <v>379586.0800000001</v>
      </c>
      <c r="E89" s="140">
        <f>SUM(E90:E101)</f>
        <v>558680</v>
      </c>
      <c r="F89" s="140">
        <f>SUM(F90:F101)</f>
        <v>635050.7199999999</v>
      </c>
      <c r="G89" s="134">
        <f t="shared" si="3"/>
        <v>167.30084517324758</v>
      </c>
      <c r="H89" s="134">
        <f t="shared" si="4"/>
        <v>113.66985036156652</v>
      </c>
    </row>
    <row r="90" spans="1:8" s="194" customFormat="1" ht="21.75" customHeight="1">
      <c r="A90" s="136"/>
      <c r="B90" s="143">
        <v>3111</v>
      </c>
      <c r="C90" s="143" t="s">
        <v>85</v>
      </c>
      <c r="D90" s="138">
        <v>123129.6</v>
      </c>
      <c r="E90" s="138">
        <v>290079.5</v>
      </c>
      <c r="F90" s="138">
        <v>307021.92</v>
      </c>
      <c r="G90" s="139">
        <f t="shared" si="3"/>
        <v>249.34858880399187</v>
      </c>
      <c r="H90" s="139">
        <f t="shared" si="4"/>
        <v>105.84061265963297</v>
      </c>
    </row>
    <row r="91" spans="1:8" s="194" customFormat="1" ht="21.75" customHeight="1">
      <c r="A91" s="136"/>
      <c r="B91" s="143">
        <v>3113</v>
      </c>
      <c r="C91" s="143" t="s">
        <v>195</v>
      </c>
      <c r="D91" s="138">
        <v>0</v>
      </c>
      <c r="E91" s="138">
        <v>1991</v>
      </c>
      <c r="F91" s="138">
        <v>1907</v>
      </c>
      <c r="G91" s="139" t="str">
        <f t="shared" si="3"/>
        <v>-</v>
      </c>
      <c r="H91" s="139">
        <f t="shared" si="4"/>
        <v>95.78101456554495</v>
      </c>
    </row>
    <row r="92" spans="1:8" s="194" customFormat="1" ht="19.5" customHeight="1">
      <c r="A92" s="136"/>
      <c r="B92" s="143">
        <v>3114</v>
      </c>
      <c r="C92" s="143" t="s">
        <v>196</v>
      </c>
      <c r="D92" s="138">
        <v>22403.61</v>
      </c>
      <c r="E92" s="138">
        <v>18581</v>
      </c>
      <c r="F92" s="138">
        <v>19367</v>
      </c>
      <c r="G92" s="139">
        <f t="shared" si="3"/>
        <v>86.4458897472327</v>
      </c>
      <c r="H92" s="139">
        <f t="shared" si="4"/>
        <v>104.23012754964749</v>
      </c>
    </row>
    <row r="93" spans="1:8" s="194" customFormat="1" ht="18" customHeight="1">
      <c r="A93" s="136"/>
      <c r="B93" s="143">
        <v>3132</v>
      </c>
      <c r="C93" s="143" t="s">
        <v>122</v>
      </c>
      <c r="D93" s="138">
        <v>22610.66</v>
      </c>
      <c r="E93" s="138">
        <v>53089</v>
      </c>
      <c r="F93" s="138">
        <v>47987.41</v>
      </c>
      <c r="G93" s="139">
        <f t="shared" si="3"/>
        <v>212.23356593748258</v>
      </c>
      <c r="H93" s="139">
        <f t="shared" si="4"/>
        <v>90.39049520616325</v>
      </c>
    </row>
    <row r="94" spans="1:8" s="194" customFormat="1" ht="18" customHeight="1">
      <c r="A94" s="136"/>
      <c r="B94" s="143">
        <v>3212</v>
      </c>
      <c r="C94" s="143" t="s">
        <v>61</v>
      </c>
      <c r="D94" s="138">
        <v>3441.64</v>
      </c>
      <c r="E94" s="138">
        <v>13275</v>
      </c>
      <c r="F94" s="138">
        <v>14072.52</v>
      </c>
      <c r="G94" s="139">
        <f t="shared" si="3"/>
        <v>408.88994781557636</v>
      </c>
      <c r="H94" s="139">
        <f t="shared" si="4"/>
        <v>106.0076836158192</v>
      </c>
    </row>
    <row r="95" spans="1:8" s="194" customFormat="1" ht="18" customHeight="1">
      <c r="A95" s="136"/>
      <c r="B95" s="143">
        <v>3221</v>
      </c>
      <c r="C95" s="143" t="s">
        <v>64</v>
      </c>
      <c r="D95" s="138">
        <v>501.16</v>
      </c>
      <c r="E95" s="138">
        <v>0</v>
      </c>
      <c r="F95" s="138">
        <v>0</v>
      </c>
      <c r="G95" s="139">
        <f t="shared" si="3"/>
        <v>0</v>
      </c>
      <c r="H95" s="139" t="str">
        <f t="shared" si="4"/>
        <v>-</v>
      </c>
    </row>
    <row r="96" spans="1:8" s="194" customFormat="1" ht="18" customHeight="1">
      <c r="A96" s="136"/>
      <c r="B96" s="143">
        <v>3222</v>
      </c>
      <c r="C96" s="143" t="s">
        <v>197</v>
      </c>
      <c r="D96" s="138">
        <v>183688.5</v>
      </c>
      <c r="E96" s="138">
        <v>155949.5</v>
      </c>
      <c r="F96" s="138">
        <v>225424.05</v>
      </c>
      <c r="G96" s="139">
        <f t="shared" si="3"/>
        <v>122.72082901215917</v>
      </c>
      <c r="H96" s="139">
        <f t="shared" si="4"/>
        <v>144.5493893856665</v>
      </c>
    </row>
    <row r="97" spans="1:8" s="194" customFormat="1" ht="18" customHeight="1">
      <c r="A97" s="136"/>
      <c r="B97" s="143">
        <v>3223</v>
      </c>
      <c r="C97" s="143" t="s">
        <v>65</v>
      </c>
      <c r="D97" s="138">
        <v>11362.53</v>
      </c>
      <c r="E97" s="138">
        <v>17917.5</v>
      </c>
      <c r="F97" s="138">
        <v>9469.38</v>
      </c>
      <c r="G97" s="139">
        <f t="shared" si="3"/>
        <v>83.33865785172844</v>
      </c>
      <c r="H97" s="139">
        <f t="shared" si="4"/>
        <v>52.84989535370448</v>
      </c>
    </row>
    <row r="98" spans="1:8" s="194" customFormat="1" ht="18" customHeight="1">
      <c r="A98" s="136"/>
      <c r="B98" s="143">
        <v>3232</v>
      </c>
      <c r="C98" s="143" t="s">
        <v>37</v>
      </c>
      <c r="D98" s="138">
        <v>0</v>
      </c>
      <c r="E98" s="138">
        <v>0</v>
      </c>
      <c r="F98" s="138">
        <v>0</v>
      </c>
      <c r="G98" s="139" t="str">
        <f t="shared" si="3"/>
        <v>-</v>
      </c>
      <c r="H98" s="139" t="str">
        <f t="shared" si="4"/>
        <v>-</v>
      </c>
    </row>
    <row r="99" spans="1:8" s="194" customFormat="1" ht="24" customHeight="1">
      <c r="A99" s="136"/>
      <c r="B99" s="143">
        <v>3291</v>
      </c>
      <c r="C99" s="143" t="s">
        <v>93</v>
      </c>
      <c r="D99" s="138">
        <v>4475.94</v>
      </c>
      <c r="E99" s="138">
        <v>4479.5</v>
      </c>
      <c r="F99" s="138">
        <v>4476.11</v>
      </c>
      <c r="G99" s="139">
        <f t="shared" si="3"/>
        <v>100.00379808487156</v>
      </c>
      <c r="H99" s="139">
        <f t="shared" si="4"/>
        <v>99.92432191092755</v>
      </c>
    </row>
    <row r="100" spans="1:8" s="194" customFormat="1" ht="18" customHeight="1">
      <c r="A100" s="136"/>
      <c r="B100" s="143">
        <v>3234</v>
      </c>
      <c r="C100" s="143" t="s">
        <v>39</v>
      </c>
      <c r="D100" s="138">
        <v>5962.44</v>
      </c>
      <c r="E100" s="138">
        <v>3318</v>
      </c>
      <c r="F100" s="138">
        <v>5325.33</v>
      </c>
      <c r="G100" s="139">
        <f t="shared" si="3"/>
        <v>89.31460945518948</v>
      </c>
      <c r="H100" s="139">
        <f t="shared" si="4"/>
        <v>160.498191681736</v>
      </c>
    </row>
    <row r="101" spans="1:8" s="194" customFormat="1" ht="18" customHeight="1">
      <c r="A101" s="136"/>
      <c r="B101" s="143">
        <v>3238</v>
      </c>
      <c r="C101" s="143" t="s">
        <v>103</v>
      </c>
      <c r="D101" s="138">
        <v>2010</v>
      </c>
      <c r="E101" s="138">
        <v>0</v>
      </c>
      <c r="F101" s="138">
        <v>0</v>
      </c>
      <c r="G101" s="139">
        <f t="shared" si="3"/>
        <v>0</v>
      </c>
      <c r="H101" s="139" t="str">
        <f t="shared" si="4"/>
        <v>-</v>
      </c>
    </row>
    <row r="102" spans="1:8" ht="25.5" customHeight="1">
      <c r="A102" s="167">
        <v>5</v>
      </c>
      <c r="B102" s="167"/>
      <c r="C102" s="175" t="s">
        <v>140</v>
      </c>
      <c r="D102" s="169">
        <f>D103</f>
        <v>39715.84</v>
      </c>
      <c r="E102" s="169">
        <f>E103</f>
        <v>36734.5</v>
      </c>
      <c r="F102" s="169">
        <f>F103</f>
        <v>29357.04</v>
      </c>
      <c r="G102" s="181">
        <f t="shared" si="3"/>
        <v>73.91771142194148</v>
      </c>
      <c r="H102" s="181">
        <f t="shared" si="4"/>
        <v>79.91680844982237</v>
      </c>
    </row>
    <row r="103" spans="1:8" ht="33" customHeight="1">
      <c r="A103" s="132"/>
      <c r="B103" s="179" t="s">
        <v>210</v>
      </c>
      <c r="C103" s="132" t="s">
        <v>140</v>
      </c>
      <c r="D103" s="140">
        <f>SUM(D104:D115)</f>
        <v>39715.84</v>
      </c>
      <c r="E103" s="140">
        <f>SUM(E104:E115)</f>
        <v>36734.5</v>
      </c>
      <c r="F103" s="140">
        <f>SUM(F104:F115)</f>
        <v>29357.04</v>
      </c>
      <c r="G103" s="134">
        <f t="shared" si="3"/>
        <v>73.91771142194148</v>
      </c>
      <c r="H103" s="134">
        <f t="shared" si="4"/>
        <v>79.91680844982237</v>
      </c>
    </row>
    <row r="104" spans="1:8" ht="12.75" customHeight="1">
      <c r="A104" s="136"/>
      <c r="B104" s="143">
        <v>3111</v>
      </c>
      <c r="C104" s="143" t="s">
        <v>85</v>
      </c>
      <c r="D104" s="138">
        <v>32304.73</v>
      </c>
      <c r="E104" s="138">
        <v>29251</v>
      </c>
      <c r="F104" s="138">
        <v>12070.87</v>
      </c>
      <c r="G104" s="139">
        <f t="shared" si="3"/>
        <v>37.36564274024269</v>
      </c>
      <c r="H104" s="139">
        <f t="shared" si="4"/>
        <v>41.2665208027076</v>
      </c>
    </row>
    <row r="105" spans="1:8" ht="12.75" customHeight="1">
      <c r="A105" s="136"/>
      <c r="B105" s="143">
        <v>3132</v>
      </c>
      <c r="C105" s="143" t="s">
        <v>122</v>
      </c>
      <c r="D105" s="138">
        <v>2019.38</v>
      </c>
      <c r="E105" s="138">
        <v>5640.5</v>
      </c>
      <c r="F105" s="138">
        <v>1991.7</v>
      </c>
      <c r="G105" s="139">
        <f t="shared" si="3"/>
        <v>98.62928225494953</v>
      </c>
      <c r="H105" s="139">
        <f t="shared" si="4"/>
        <v>35.31069940608102</v>
      </c>
    </row>
    <row r="106" spans="1:8" ht="12.75" customHeight="1">
      <c r="A106" s="136"/>
      <c r="B106" s="143">
        <v>3133</v>
      </c>
      <c r="C106" s="143" t="s">
        <v>123</v>
      </c>
      <c r="D106" s="138">
        <v>75.65</v>
      </c>
      <c r="E106" s="138">
        <v>0</v>
      </c>
      <c r="F106" s="138">
        <v>0</v>
      </c>
      <c r="G106" s="139">
        <f t="shared" si="3"/>
        <v>0</v>
      </c>
      <c r="H106" s="139" t="str">
        <f t="shared" si="4"/>
        <v>-</v>
      </c>
    </row>
    <row r="107" spans="1:8" ht="12.75" customHeight="1">
      <c r="A107" s="136"/>
      <c r="B107" s="143">
        <v>3212</v>
      </c>
      <c r="C107" s="143" t="s">
        <v>226</v>
      </c>
      <c r="D107" s="138">
        <v>0</v>
      </c>
      <c r="E107" s="138">
        <v>1045</v>
      </c>
      <c r="F107" s="138">
        <v>3625.62</v>
      </c>
      <c r="G107" s="139" t="str">
        <f t="shared" si="3"/>
        <v>-</v>
      </c>
      <c r="H107" s="139">
        <f t="shared" si="4"/>
        <v>346.9492822966507</v>
      </c>
    </row>
    <row r="108" spans="1:8" ht="12.75" customHeight="1">
      <c r="A108" s="136"/>
      <c r="B108" s="143">
        <v>3233</v>
      </c>
      <c r="C108" s="143" t="s">
        <v>38</v>
      </c>
      <c r="D108" s="138">
        <v>132.72</v>
      </c>
      <c r="E108" s="138">
        <v>0</v>
      </c>
      <c r="F108" s="138">
        <v>0</v>
      </c>
      <c r="G108" s="139">
        <f aca="true" t="shared" si="5" ref="G108:G118">_xlfn.IFERROR(F108/D108*100,"-")</f>
        <v>0</v>
      </c>
      <c r="H108" s="139" t="str">
        <f t="shared" si="4"/>
        <v>-</v>
      </c>
    </row>
    <row r="109" spans="1:8" ht="12.75" customHeight="1">
      <c r="A109" s="136"/>
      <c r="B109" s="143">
        <v>3237</v>
      </c>
      <c r="C109" s="143" t="s">
        <v>69</v>
      </c>
      <c r="D109" s="138">
        <v>0</v>
      </c>
      <c r="E109" s="138">
        <v>0</v>
      </c>
      <c r="F109" s="138">
        <v>1587.96</v>
      </c>
      <c r="G109" s="139" t="str">
        <f t="shared" si="5"/>
        <v>-</v>
      </c>
      <c r="H109" s="139" t="str">
        <f aca="true" t="shared" si="6" ref="H109:H118">_xlfn.IFERROR(F109/E109*100,"-")</f>
        <v>-</v>
      </c>
    </row>
    <row r="110" spans="1:8" ht="12.75" customHeight="1">
      <c r="A110" s="136"/>
      <c r="B110" s="143">
        <v>3239</v>
      </c>
      <c r="C110" s="143" t="s">
        <v>70</v>
      </c>
      <c r="D110" s="138">
        <v>0</v>
      </c>
      <c r="E110" s="138">
        <v>0</v>
      </c>
      <c r="F110" s="138">
        <v>0</v>
      </c>
      <c r="G110" s="139" t="str">
        <f t="shared" si="5"/>
        <v>-</v>
      </c>
      <c r="H110" s="139" t="str">
        <f t="shared" si="6"/>
        <v>-</v>
      </c>
    </row>
    <row r="111" spans="1:8" ht="12.75" customHeight="1">
      <c r="A111" s="136"/>
      <c r="B111" s="143">
        <v>3299</v>
      </c>
      <c r="C111" s="143" t="s">
        <v>71</v>
      </c>
      <c r="D111" s="138">
        <v>0</v>
      </c>
      <c r="E111" s="138">
        <v>0</v>
      </c>
      <c r="F111" s="138">
        <v>7963.38</v>
      </c>
      <c r="G111" s="139" t="str">
        <f t="shared" si="5"/>
        <v>-</v>
      </c>
      <c r="H111" s="139" t="str">
        <f t="shared" si="6"/>
        <v>-</v>
      </c>
    </row>
    <row r="112" spans="1:8" ht="12.75" customHeight="1">
      <c r="A112" s="136"/>
      <c r="B112" s="143">
        <v>3433</v>
      </c>
      <c r="C112" s="143" t="s">
        <v>92</v>
      </c>
      <c r="D112" s="138">
        <v>0</v>
      </c>
      <c r="E112" s="138">
        <v>0</v>
      </c>
      <c r="F112" s="138">
        <v>0</v>
      </c>
      <c r="G112" s="139" t="str">
        <f t="shared" si="5"/>
        <v>-</v>
      </c>
      <c r="H112" s="139" t="str">
        <f t="shared" si="6"/>
        <v>-</v>
      </c>
    </row>
    <row r="113" spans="1:8" ht="24.75" customHeight="1">
      <c r="A113" s="136"/>
      <c r="B113" s="143">
        <v>3691</v>
      </c>
      <c r="C113" s="143" t="s">
        <v>227</v>
      </c>
      <c r="D113" s="138">
        <v>2415.03</v>
      </c>
      <c r="E113" s="138">
        <v>0</v>
      </c>
      <c r="F113" s="138">
        <v>0</v>
      </c>
      <c r="G113" s="139">
        <f t="shared" si="5"/>
        <v>0</v>
      </c>
      <c r="H113" s="139" t="str">
        <f t="shared" si="6"/>
        <v>-</v>
      </c>
    </row>
    <row r="114" spans="1:8" ht="12.75" customHeight="1">
      <c r="A114" s="136"/>
      <c r="B114" s="143">
        <v>4221</v>
      </c>
      <c r="C114" s="143" t="s">
        <v>75</v>
      </c>
      <c r="D114" s="138">
        <v>1474.02</v>
      </c>
      <c r="E114" s="138">
        <v>798</v>
      </c>
      <c r="F114" s="138">
        <v>2117.51</v>
      </c>
      <c r="G114" s="139">
        <f t="shared" si="5"/>
        <v>143.65544565202643</v>
      </c>
      <c r="H114" s="139">
        <f t="shared" si="6"/>
        <v>265.3521303258146</v>
      </c>
    </row>
    <row r="115" spans="1:8" ht="12.75" customHeight="1">
      <c r="A115" s="136"/>
      <c r="B115" s="143">
        <v>4227</v>
      </c>
      <c r="C115" s="143" t="s">
        <v>201</v>
      </c>
      <c r="D115" s="138">
        <v>1294.31</v>
      </c>
      <c r="E115" s="138">
        <v>0</v>
      </c>
      <c r="F115" s="138">
        <v>0</v>
      </c>
      <c r="G115" s="139">
        <f t="shared" si="5"/>
        <v>0</v>
      </c>
      <c r="H115" s="139" t="str">
        <f t="shared" si="6"/>
        <v>-</v>
      </c>
    </row>
    <row r="116" spans="1:8" ht="37.5" customHeight="1">
      <c r="A116" s="167">
        <v>7</v>
      </c>
      <c r="B116" s="167"/>
      <c r="C116" s="175" t="s">
        <v>141</v>
      </c>
      <c r="D116" s="169">
        <f aca="true" t="shared" si="7" ref="D116:F117">SUM(D117)</f>
        <v>2724.53</v>
      </c>
      <c r="E116" s="169">
        <f t="shared" si="7"/>
        <v>0</v>
      </c>
      <c r="F116" s="169">
        <f t="shared" si="7"/>
        <v>4683.2</v>
      </c>
      <c r="G116" s="181">
        <f t="shared" si="5"/>
        <v>171.89019757536158</v>
      </c>
      <c r="H116" s="181" t="str">
        <f t="shared" si="6"/>
        <v>-</v>
      </c>
    </row>
    <row r="117" spans="1:8" s="177" customFormat="1" ht="26.25" customHeight="1">
      <c r="A117" s="131"/>
      <c r="B117" s="142">
        <v>711</v>
      </c>
      <c r="C117" s="142" t="s">
        <v>228</v>
      </c>
      <c r="D117" s="140">
        <f t="shared" si="7"/>
        <v>2724.53</v>
      </c>
      <c r="E117" s="140">
        <f t="shared" si="7"/>
        <v>0</v>
      </c>
      <c r="F117" s="140">
        <f t="shared" si="7"/>
        <v>4683.2</v>
      </c>
      <c r="G117" s="134">
        <f t="shared" si="5"/>
        <v>171.89019757536158</v>
      </c>
      <c r="H117" s="134" t="str">
        <f t="shared" si="6"/>
        <v>-</v>
      </c>
    </row>
    <row r="118" spans="1:8" ht="12.75" customHeight="1">
      <c r="A118" s="142"/>
      <c r="B118" s="136">
        <v>4231</v>
      </c>
      <c r="C118" s="143" t="s">
        <v>165</v>
      </c>
      <c r="D118" s="138">
        <v>2724.53</v>
      </c>
      <c r="E118" s="138">
        <v>0</v>
      </c>
      <c r="F118" s="138">
        <v>4683.2</v>
      </c>
      <c r="G118" s="139">
        <f t="shared" si="5"/>
        <v>171.89019757536158</v>
      </c>
      <c r="H118" s="139" t="str">
        <f t="shared" si="6"/>
        <v>-</v>
      </c>
    </row>
    <row r="119" spans="1:8" ht="12.75" customHeight="1">
      <c r="A119" s="74"/>
      <c r="B119" s="81"/>
      <c r="C119" s="81"/>
      <c r="D119" s="80"/>
      <c r="E119" s="80"/>
      <c r="F119" s="80"/>
      <c r="G119" s="77"/>
      <c r="H119" s="77"/>
    </row>
    <row r="120" spans="1:8" ht="12.75" customHeight="1">
      <c r="A120" s="74"/>
      <c r="B120" s="81"/>
      <c r="C120" s="81"/>
      <c r="D120" s="80"/>
      <c r="E120" s="80"/>
      <c r="F120" s="80"/>
      <c r="G120" s="77"/>
      <c r="H120" s="77"/>
    </row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</sheetData>
  <sheetProtection/>
  <mergeCells count="2">
    <mergeCell ref="A1:H1"/>
    <mergeCell ref="A2:H2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6.140625" style="4" customWidth="1"/>
    <col min="2" max="2" width="26.00390625" style="4" customWidth="1"/>
    <col min="3" max="3" width="34.7109375" style="2" customWidth="1"/>
    <col min="4" max="4" width="13.7109375" style="2" customWidth="1"/>
    <col min="5" max="5" width="12.140625" style="2" customWidth="1"/>
    <col min="6" max="6" width="13.7109375" style="2" customWidth="1"/>
    <col min="7" max="8" width="9.57421875" style="2" customWidth="1"/>
    <col min="9" max="9" width="8.421875" style="2" customWidth="1"/>
    <col min="10" max="16384" width="9.140625" style="2" customWidth="1"/>
  </cols>
  <sheetData>
    <row r="2" spans="1:9" ht="38.25" customHeight="1">
      <c r="A2" s="209" t="s">
        <v>177</v>
      </c>
      <c r="B2" s="209"/>
      <c r="C2" s="209"/>
      <c r="D2" s="209"/>
      <c r="E2" s="209"/>
      <c r="F2" s="209"/>
      <c r="G2" s="209"/>
      <c r="H2" s="125"/>
      <c r="I2" s="125"/>
    </row>
    <row r="3" spans="1:9" ht="38.25" customHeight="1">
      <c r="A3" s="124"/>
      <c r="B3" s="124"/>
      <c r="C3" s="124"/>
      <c r="D3" s="124"/>
      <c r="E3" s="124"/>
      <c r="F3" s="124"/>
      <c r="G3" s="124"/>
      <c r="H3" s="125"/>
      <c r="I3" s="125"/>
    </row>
    <row r="4" spans="1:8" s="3" customFormat="1" ht="12.75">
      <c r="A4" s="82"/>
      <c r="B4" s="83"/>
      <c r="C4" s="81"/>
      <c r="D4" s="80"/>
      <c r="E4" s="80"/>
      <c r="F4" s="80"/>
      <c r="G4" s="79"/>
      <c r="H4" s="79"/>
    </row>
    <row r="5" spans="1:8" s="3" customFormat="1" ht="61.5" customHeight="1">
      <c r="A5" s="118" t="s">
        <v>166</v>
      </c>
      <c r="B5" s="118" t="s">
        <v>167</v>
      </c>
      <c r="C5" s="118" t="s">
        <v>168</v>
      </c>
      <c r="D5" s="118" t="s">
        <v>169</v>
      </c>
      <c r="E5" s="118" t="s">
        <v>170</v>
      </c>
      <c r="F5" s="118" t="s">
        <v>127</v>
      </c>
      <c r="G5" s="118" t="s">
        <v>171</v>
      </c>
      <c r="H5" s="79"/>
    </row>
    <row r="6" spans="1:8" ht="12.75">
      <c r="A6" s="118">
        <v>1</v>
      </c>
      <c r="B6" s="118">
        <v>2</v>
      </c>
      <c r="C6" s="118">
        <v>3</v>
      </c>
      <c r="D6" s="118">
        <v>4</v>
      </c>
      <c r="E6" s="118">
        <v>5</v>
      </c>
      <c r="F6" s="118" t="s">
        <v>172</v>
      </c>
      <c r="G6" s="118" t="s">
        <v>173</v>
      </c>
      <c r="H6" s="55"/>
    </row>
    <row r="7" spans="1:8" s="3" customFormat="1" ht="42.75" customHeight="1">
      <c r="A7" s="119" t="s">
        <v>174</v>
      </c>
      <c r="B7" s="120">
        <f aca="true" t="shared" si="0" ref="B7:E8">SUM(B8)</f>
        <v>1028531.96</v>
      </c>
      <c r="C7" s="120">
        <f t="shared" si="0"/>
        <v>936274.22</v>
      </c>
      <c r="D7" s="120">
        <f t="shared" si="0"/>
        <v>936274.22</v>
      </c>
      <c r="E7" s="120">
        <f t="shared" si="0"/>
        <v>1060164.69</v>
      </c>
      <c r="F7" s="121">
        <f>E7/B7*100</f>
        <v>103.07552232018146</v>
      </c>
      <c r="G7" s="121">
        <f>E7/D7*100</f>
        <v>113.23228466121816</v>
      </c>
      <c r="H7" s="55"/>
    </row>
    <row r="8" spans="1:8" ht="36" customHeight="1">
      <c r="A8" s="119" t="s">
        <v>175</v>
      </c>
      <c r="B8" s="120">
        <f t="shared" si="0"/>
        <v>1028531.96</v>
      </c>
      <c r="C8" s="120">
        <f t="shared" si="0"/>
        <v>936274.22</v>
      </c>
      <c r="D8" s="120">
        <f t="shared" si="0"/>
        <v>936274.22</v>
      </c>
      <c r="E8" s="120">
        <f t="shared" si="0"/>
        <v>1060164.69</v>
      </c>
      <c r="F8" s="121">
        <f>E8/B8*100</f>
        <v>103.07552232018146</v>
      </c>
      <c r="G8" s="121">
        <f>E8/D8*100</f>
        <v>113.23228466121816</v>
      </c>
      <c r="H8" s="55"/>
    </row>
    <row r="9" spans="1:8" s="3" customFormat="1" ht="30.75" customHeight="1">
      <c r="A9" s="122" t="s">
        <v>176</v>
      </c>
      <c r="B9" s="120">
        <v>1028531.96</v>
      </c>
      <c r="C9" s="120">
        <v>936274.22</v>
      </c>
      <c r="D9" s="120">
        <v>936274.22</v>
      </c>
      <c r="E9" s="123">
        <v>1060164.69</v>
      </c>
      <c r="F9" s="121">
        <f>E9/B9*100</f>
        <v>103.07552232018146</v>
      </c>
      <c r="G9" s="121">
        <f>E9/D9*100</f>
        <v>113.23228466121816</v>
      </c>
      <c r="H9" s="55"/>
    </row>
    <row r="10" spans="1:8" ht="12.75">
      <c r="A10" s="82"/>
      <c r="B10" s="83"/>
      <c r="C10" s="81"/>
      <c r="D10" s="80"/>
      <c r="E10" s="80"/>
      <c r="F10" s="80"/>
      <c r="G10" s="79"/>
      <c r="H10" s="55"/>
    </row>
    <row r="11" spans="1:8" ht="12.75">
      <c r="A11" s="17"/>
      <c r="B11" s="19"/>
      <c r="C11" s="8"/>
      <c r="D11" s="15"/>
      <c r="E11" s="15"/>
      <c r="F11" s="15"/>
      <c r="G11" s="55"/>
      <c r="H11" s="55"/>
    </row>
    <row r="12" spans="1:8" s="3" customFormat="1" ht="12.75">
      <c r="A12" s="18"/>
      <c r="B12" s="16"/>
      <c r="C12" s="11"/>
      <c r="D12" s="14"/>
      <c r="E12" s="14"/>
      <c r="F12" s="14"/>
      <c r="G12" s="55"/>
      <c r="H12" s="55"/>
    </row>
    <row r="13" spans="1:8" s="3" customFormat="1" ht="12.75">
      <c r="A13" s="17"/>
      <c r="B13" s="19"/>
      <c r="C13" s="8"/>
      <c r="D13" s="15"/>
      <c r="E13" s="15"/>
      <c r="F13" s="15"/>
      <c r="G13" s="55"/>
      <c r="H13" s="55"/>
    </row>
    <row r="14" spans="1:8" ht="12.75">
      <c r="A14" s="18"/>
      <c r="B14" s="16"/>
      <c r="C14" s="11"/>
      <c r="D14" s="14"/>
      <c r="E14" s="14"/>
      <c r="F14" s="14"/>
      <c r="G14" s="55"/>
      <c r="H14" s="55"/>
    </row>
    <row r="15" spans="1:8" ht="12.75">
      <c r="A15" s="17"/>
      <c r="B15" s="19"/>
      <c r="C15" s="8"/>
      <c r="D15" s="15"/>
      <c r="E15" s="15"/>
      <c r="F15" s="15"/>
      <c r="G15" s="55"/>
      <c r="H15" s="55"/>
    </row>
    <row r="16" spans="1:8" ht="12.75">
      <c r="A16" s="17"/>
      <c r="B16" s="19"/>
      <c r="C16" s="8"/>
      <c r="D16" s="15"/>
      <c r="E16" s="15"/>
      <c r="F16" s="15"/>
      <c r="G16" s="55"/>
      <c r="H16" s="55"/>
    </row>
    <row r="17" spans="1:8" s="3" customFormat="1" ht="12.75">
      <c r="A17" s="16"/>
      <c r="B17" s="16"/>
      <c r="C17" s="11"/>
      <c r="D17" s="14"/>
      <c r="E17" s="14"/>
      <c r="F17" s="14"/>
      <c r="G17" s="55"/>
      <c r="H17" s="55"/>
    </row>
    <row r="18" spans="1:8" ht="12.75">
      <c r="A18" s="18"/>
      <c r="B18" s="16"/>
      <c r="C18" s="11"/>
      <c r="D18" s="14"/>
      <c r="E18" s="14"/>
      <c r="F18" s="14"/>
      <c r="G18" s="55"/>
      <c r="H18" s="55"/>
    </row>
    <row r="19" spans="1:8" ht="12.75">
      <c r="A19" s="17"/>
      <c r="B19" s="19"/>
      <c r="C19" s="8"/>
      <c r="D19" s="15"/>
      <c r="E19" s="15"/>
      <c r="F19" s="15"/>
      <c r="G19" s="55"/>
      <c r="H19" s="55"/>
    </row>
    <row r="20" spans="1:8" ht="12.75">
      <c r="A20" s="17"/>
      <c r="B20" s="19"/>
      <c r="C20" s="8"/>
      <c r="D20" s="15"/>
      <c r="E20" s="15"/>
      <c r="F20" s="15"/>
      <c r="G20" s="55"/>
      <c r="H20" s="55"/>
    </row>
    <row r="21" spans="1:8" ht="12.75">
      <c r="A21" s="17"/>
      <c r="B21" s="19"/>
      <c r="C21" s="8"/>
      <c r="D21" s="15"/>
      <c r="E21" s="15"/>
      <c r="F21" s="15"/>
      <c r="G21" s="55"/>
      <c r="H21" s="55"/>
    </row>
    <row r="22" spans="1:8" ht="12.75">
      <c r="A22" s="18"/>
      <c r="B22" s="16"/>
      <c r="C22" s="11"/>
      <c r="D22" s="14"/>
      <c r="E22" s="14"/>
      <c r="F22" s="14"/>
      <c r="G22" s="55"/>
      <c r="H22" s="55"/>
    </row>
    <row r="23" spans="1:8" s="3" customFormat="1" ht="12.75">
      <c r="A23" s="17"/>
      <c r="B23" s="19"/>
      <c r="C23" s="8"/>
      <c r="D23" s="15"/>
      <c r="E23" s="15"/>
      <c r="F23" s="15"/>
      <c r="G23" s="55"/>
      <c r="H23" s="55"/>
    </row>
    <row r="24" spans="1:8" ht="12.75">
      <c r="A24" s="17"/>
      <c r="B24" s="19"/>
      <c r="C24" s="8"/>
      <c r="D24" s="15"/>
      <c r="E24" s="15"/>
      <c r="F24" s="15"/>
      <c r="G24" s="55"/>
      <c r="H24" s="55"/>
    </row>
    <row r="25" spans="1:8" ht="12.75">
      <c r="A25" s="17"/>
      <c r="B25" s="19"/>
      <c r="C25" s="8"/>
      <c r="D25" s="15"/>
      <c r="E25" s="15"/>
      <c r="F25" s="15"/>
      <c r="G25" s="55"/>
      <c r="H25" s="55"/>
    </row>
    <row r="26" spans="1:8" ht="12.75">
      <c r="A26" s="17"/>
      <c r="B26" s="19"/>
      <c r="C26" s="8"/>
      <c r="D26" s="15"/>
      <c r="E26" s="15"/>
      <c r="F26" s="15"/>
      <c r="G26" s="55"/>
      <c r="H26" s="55"/>
    </row>
    <row r="27" spans="1:8" ht="12.75">
      <c r="A27" s="17"/>
      <c r="B27" s="19"/>
      <c r="C27" s="8"/>
      <c r="D27" s="15"/>
      <c r="E27" s="15"/>
      <c r="F27" s="15"/>
      <c r="G27" s="55"/>
      <c r="H27" s="55"/>
    </row>
    <row r="28" spans="1:8" ht="12.75">
      <c r="A28" s="18"/>
      <c r="B28" s="16"/>
      <c r="C28" s="11"/>
      <c r="D28" s="14"/>
      <c r="E28" s="14"/>
      <c r="F28" s="14"/>
      <c r="G28" s="55"/>
      <c r="H28" s="55"/>
    </row>
    <row r="29" spans="1:8" ht="12.75">
      <c r="A29" s="17"/>
      <c r="B29" s="19"/>
      <c r="C29" s="8"/>
      <c r="D29" s="15"/>
      <c r="E29" s="15"/>
      <c r="F29" s="15"/>
      <c r="G29" s="55"/>
      <c r="H29" s="55"/>
    </row>
    <row r="30" spans="1:8" ht="12.75">
      <c r="A30" s="17"/>
      <c r="B30" s="19"/>
      <c r="C30" s="8"/>
      <c r="D30" s="15"/>
      <c r="E30" s="15"/>
      <c r="F30" s="15"/>
      <c r="G30" s="55"/>
      <c r="H30" s="55"/>
    </row>
    <row r="31" spans="1:8" ht="12.75">
      <c r="A31" s="17"/>
      <c r="B31" s="19"/>
      <c r="C31" s="8"/>
      <c r="D31" s="15"/>
      <c r="E31" s="15"/>
      <c r="F31" s="15"/>
      <c r="G31" s="55"/>
      <c r="H31" s="55"/>
    </row>
    <row r="32" spans="1:8" ht="12.75">
      <c r="A32" s="17"/>
      <c r="B32" s="19"/>
      <c r="C32" s="8"/>
      <c r="D32" s="15"/>
      <c r="E32" s="15"/>
      <c r="F32" s="15"/>
      <c r="G32" s="55"/>
      <c r="H32" s="55"/>
    </row>
    <row r="33" spans="1:8" ht="12.75">
      <c r="A33" s="17"/>
      <c r="B33" s="19"/>
      <c r="C33" s="8"/>
      <c r="D33" s="15"/>
      <c r="E33" s="15"/>
      <c r="F33" s="15"/>
      <c r="G33" s="55"/>
      <c r="H33" s="55"/>
    </row>
    <row r="34" spans="1:8" ht="12.75">
      <c r="A34" s="17"/>
      <c r="B34" s="19"/>
      <c r="C34" s="8"/>
      <c r="D34" s="15"/>
      <c r="E34" s="15"/>
      <c r="F34" s="15"/>
      <c r="G34" s="55"/>
      <c r="H34" s="55"/>
    </row>
    <row r="35" spans="1:8" ht="12.75">
      <c r="A35" s="17"/>
      <c r="B35" s="19"/>
      <c r="C35" s="8"/>
      <c r="D35" s="15"/>
      <c r="E35" s="15"/>
      <c r="F35" s="15"/>
      <c r="G35" s="55"/>
      <c r="H35" s="55"/>
    </row>
    <row r="36" spans="1:8" ht="12.75">
      <c r="A36" s="17"/>
      <c r="B36" s="19"/>
      <c r="C36" s="8"/>
      <c r="D36" s="15"/>
      <c r="E36" s="15"/>
      <c r="F36" s="15"/>
      <c r="G36" s="55"/>
      <c r="H36" s="55"/>
    </row>
    <row r="37" spans="1:8" s="3" customFormat="1" ht="12.75">
      <c r="A37" s="17"/>
      <c r="B37" s="19"/>
      <c r="C37" s="8"/>
      <c r="D37" s="15"/>
      <c r="E37" s="15"/>
      <c r="F37" s="15"/>
      <c r="G37" s="55"/>
      <c r="H37" s="55"/>
    </row>
    <row r="38" spans="1:8" ht="12.75">
      <c r="A38" s="17"/>
      <c r="B38" s="19"/>
      <c r="C38" s="8"/>
      <c r="D38" s="15"/>
      <c r="E38" s="15"/>
      <c r="F38" s="15"/>
      <c r="G38" s="55"/>
      <c r="H38" s="55"/>
    </row>
    <row r="39" spans="1:8" ht="12.75">
      <c r="A39" s="17"/>
      <c r="B39" s="19"/>
      <c r="C39" s="8"/>
      <c r="D39" s="15"/>
      <c r="E39" s="15"/>
      <c r="F39" s="15"/>
      <c r="G39" s="55"/>
      <c r="H39" s="55"/>
    </row>
    <row r="40" spans="1:8" ht="12.75">
      <c r="A40" s="16"/>
      <c r="B40" s="18"/>
      <c r="C40" s="11"/>
      <c r="D40" s="14"/>
      <c r="E40" s="14"/>
      <c r="F40" s="14"/>
      <c r="G40" s="55"/>
      <c r="H40" s="55"/>
    </row>
    <row r="41" spans="1:8" ht="12.75">
      <c r="A41" s="17"/>
      <c r="B41" s="19"/>
      <c r="C41" s="8"/>
      <c r="D41" s="15"/>
      <c r="E41" s="15"/>
      <c r="F41" s="15"/>
      <c r="G41" s="55"/>
      <c r="H41" s="55"/>
    </row>
    <row r="42" spans="1:8" ht="12.75">
      <c r="A42" s="18"/>
      <c r="B42" s="16"/>
      <c r="C42" s="11"/>
      <c r="D42" s="14"/>
      <c r="E42" s="14"/>
      <c r="F42" s="14"/>
      <c r="G42" s="55"/>
      <c r="H42" s="55"/>
    </row>
    <row r="43" spans="1:8" ht="12.75">
      <c r="A43" s="17"/>
      <c r="B43" s="19"/>
      <c r="C43" s="8"/>
      <c r="D43" s="15"/>
      <c r="E43" s="15"/>
      <c r="F43" s="15"/>
      <c r="G43" s="55"/>
      <c r="H43" s="55"/>
    </row>
    <row r="44" spans="1:8" ht="12.75">
      <c r="A44" s="17"/>
      <c r="B44" s="19"/>
      <c r="C44" s="8"/>
      <c r="D44" s="15"/>
      <c r="E44" s="15"/>
      <c r="F44" s="15"/>
      <c r="G44" s="55"/>
      <c r="H44" s="55"/>
    </row>
    <row r="45" spans="1:8" s="3" customFormat="1" ht="12.75">
      <c r="A45" s="17"/>
      <c r="B45" s="19"/>
      <c r="C45" s="8"/>
      <c r="D45" s="15"/>
      <c r="E45" s="15"/>
      <c r="F45" s="15"/>
      <c r="G45" s="55"/>
      <c r="H45" s="55"/>
    </row>
    <row r="46" spans="1:8" s="3" customFormat="1" ht="12.75">
      <c r="A46" s="17"/>
      <c r="B46" s="19"/>
      <c r="C46" s="8"/>
      <c r="D46" s="15"/>
      <c r="E46" s="15"/>
      <c r="F46" s="15"/>
      <c r="G46" s="55"/>
      <c r="H46" s="55"/>
    </row>
    <row r="47" spans="1:8" ht="12.75">
      <c r="A47" s="17"/>
      <c r="B47" s="19"/>
      <c r="C47" s="8"/>
      <c r="D47" s="15"/>
      <c r="E47" s="15"/>
      <c r="F47" s="15"/>
      <c r="G47" s="55"/>
      <c r="H47" s="55"/>
    </row>
    <row r="48" spans="1:8" ht="12.75">
      <c r="A48" s="17"/>
      <c r="B48" s="19"/>
      <c r="C48" s="8"/>
      <c r="D48" s="15"/>
      <c r="E48" s="15"/>
      <c r="F48" s="15"/>
      <c r="G48" s="55"/>
      <c r="H48" s="55"/>
    </row>
    <row r="49" spans="1:8" s="3" customFormat="1" ht="12.75">
      <c r="A49" s="17"/>
      <c r="B49" s="19"/>
      <c r="C49" s="8"/>
      <c r="D49" s="15"/>
      <c r="E49" s="15"/>
      <c r="F49" s="15"/>
      <c r="G49" s="55"/>
      <c r="H49" s="55"/>
    </row>
    <row r="50" spans="1:8" ht="12.75">
      <c r="A50" s="16"/>
      <c r="B50" s="16"/>
      <c r="C50" s="11"/>
      <c r="D50" s="14"/>
      <c r="E50" s="14"/>
      <c r="F50" s="14"/>
      <c r="G50" s="55"/>
      <c r="H50" s="55"/>
    </row>
    <row r="51" spans="1:8" ht="12.75">
      <c r="A51" s="18"/>
      <c r="B51" s="16"/>
      <c r="C51" s="11"/>
      <c r="D51" s="14"/>
      <c r="E51" s="14"/>
      <c r="F51" s="14"/>
      <c r="G51" s="55"/>
      <c r="H51" s="55"/>
    </row>
    <row r="52" spans="1:8" ht="12.75">
      <c r="A52" s="17"/>
      <c r="B52" s="19"/>
      <c r="C52" s="8"/>
      <c r="D52" s="15"/>
      <c r="E52" s="15"/>
      <c r="F52" s="15"/>
      <c r="G52" s="55"/>
      <c r="H52" s="55"/>
    </row>
    <row r="53" spans="1:8" ht="12.75">
      <c r="A53" s="17"/>
      <c r="B53" s="19"/>
      <c r="C53" s="8"/>
      <c r="D53" s="15"/>
      <c r="E53" s="15"/>
      <c r="F53" s="15"/>
      <c r="G53" s="55"/>
      <c r="H53" s="55"/>
    </row>
    <row r="54" spans="1:8" ht="12.75">
      <c r="A54" s="18"/>
      <c r="B54" s="16"/>
      <c r="C54" s="11"/>
      <c r="D54" s="14"/>
      <c r="E54" s="14"/>
      <c r="F54" s="14"/>
      <c r="G54" s="55"/>
      <c r="H54" s="55"/>
    </row>
    <row r="55" spans="1:8" ht="12.75">
      <c r="A55" s="17"/>
      <c r="B55" s="19"/>
      <c r="C55" s="8"/>
      <c r="D55" s="15"/>
      <c r="E55" s="15"/>
      <c r="F55" s="15"/>
      <c r="G55" s="55"/>
      <c r="H55" s="55"/>
    </row>
    <row r="56" spans="1:8" ht="12.75">
      <c r="A56" s="17"/>
      <c r="B56" s="19"/>
      <c r="C56" s="8"/>
      <c r="D56" s="15"/>
      <c r="E56" s="15"/>
      <c r="F56" s="15"/>
      <c r="G56" s="55"/>
      <c r="H56" s="55"/>
    </row>
    <row r="57" spans="1:8" s="3" customFormat="1" ht="12.75">
      <c r="A57" s="17"/>
      <c r="B57" s="19"/>
      <c r="C57" s="8"/>
      <c r="D57" s="15"/>
      <c r="E57" s="15"/>
      <c r="F57" s="15"/>
      <c r="G57" s="55"/>
      <c r="H57" s="55"/>
    </row>
    <row r="58" spans="1:8" s="3" customFormat="1" ht="12.75">
      <c r="A58" s="17"/>
      <c r="B58" s="19"/>
      <c r="C58" s="8"/>
      <c r="D58" s="15"/>
      <c r="E58" s="15"/>
      <c r="F58" s="15"/>
      <c r="G58" s="55"/>
      <c r="H58" s="55"/>
    </row>
    <row r="59" spans="1:8" ht="12.75">
      <c r="A59" s="16"/>
      <c r="B59" s="18"/>
      <c r="C59" s="11"/>
      <c r="D59" s="14"/>
      <c r="E59" s="14"/>
      <c r="F59" s="14"/>
      <c r="G59" s="55"/>
      <c r="H59" s="55"/>
    </row>
    <row r="60" spans="1:8" ht="12.75">
      <c r="A60" s="16"/>
      <c r="B60" s="18"/>
      <c r="C60" s="11"/>
      <c r="D60" s="14"/>
      <c r="E60" s="14"/>
      <c r="F60" s="14"/>
      <c r="G60" s="55"/>
      <c r="H60" s="55"/>
    </row>
    <row r="61" spans="1:8" s="9" customFormat="1" ht="12.75">
      <c r="A61" s="17"/>
      <c r="B61" s="19"/>
      <c r="C61" s="8"/>
      <c r="D61" s="15"/>
      <c r="E61" s="15"/>
      <c r="F61" s="15"/>
      <c r="G61" s="55"/>
      <c r="H61" s="55"/>
    </row>
    <row r="62" spans="1:8" ht="12.75">
      <c r="A62" s="16"/>
      <c r="B62" s="16"/>
      <c r="C62" s="11"/>
      <c r="D62" s="14"/>
      <c r="E62" s="14"/>
      <c r="F62" s="14"/>
      <c r="G62" s="55"/>
      <c r="H62" s="55"/>
    </row>
    <row r="63" spans="1:8" ht="12.75">
      <c r="A63" s="18"/>
      <c r="B63" s="16"/>
      <c r="C63" s="11"/>
      <c r="D63" s="14"/>
      <c r="E63" s="14"/>
      <c r="F63" s="14"/>
      <c r="G63" s="55"/>
      <c r="H63" s="55"/>
    </row>
    <row r="64" spans="1:8" ht="12.75">
      <c r="A64" s="17"/>
      <c r="B64" s="19"/>
      <c r="C64" s="8"/>
      <c r="D64" s="15"/>
      <c r="E64" s="15"/>
      <c r="F64" s="15"/>
      <c r="G64" s="55"/>
      <c r="H64" s="55"/>
    </row>
    <row r="65" spans="1:8" ht="12.75">
      <c r="A65" s="17"/>
      <c r="B65" s="19"/>
      <c r="C65" s="8"/>
      <c r="D65" s="15"/>
      <c r="E65" s="15"/>
      <c r="F65" s="15"/>
      <c r="G65" s="55"/>
      <c r="H65" s="55"/>
    </row>
    <row r="66" spans="1:8" ht="12.75">
      <c r="A66" s="17"/>
      <c r="B66" s="19"/>
      <c r="C66" s="8"/>
      <c r="D66" s="15"/>
      <c r="E66" s="15"/>
      <c r="F66" s="15"/>
      <c r="G66" s="55"/>
      <c r="H66" s="55"/>
    </row>
    <row r="67" spans="1:8" ht="12.75">
      <c r="A67" s="16"/>
      <c r="B67" s="16"/>
      <c r="C67" s="12"/>
      <c r="D67" s="14"/>
      <c r="E67" s="14"/>
      <c r="F67" s="14"/>
      <c r="G67" s="55"/>
      <c r="H67" s="55"/>
    </row>
    <row r="68" spans="1:8" ht="12.75">
      <c r="A68" s="16"/>
      <c r="B68" s="16"/>
      <c r="C68" s="12"/>
      <c r="D68" s="14"/>
      <c r="E68" s="14"/>
      <c r="F68" s="14"/>
      <c r="G68" s="55"/>
      <c r="H68" s="55"/>
    </row>
    <row r="69" spans="1:8" ht="12.75">
      <c r="A69" s="20"/>
      <c r="B69" s="16"/>
      <c r="C69" s="12"/>
      <c r="D69" s="14"/>
      <c r="E69" s="14"/>
      <c r="F69" s="14"/>
      <c r="G69" s="55"/>
      <c r="H69" s="55"/>
    </row>
    <row r="70" spans="1:8" ht="12.75">
      <c r="A70" s="17"/>
      <c r="B70" s="21"/>
      <c r="C70" s="10"/>
      <c r="D70" s="15"/>
      <c r="E70" s="15"/>
      <c r="F70" s="15"/>
      <c r="G70" s="55"/>
      <c r="H70" s="55"/>
    </row>
    <row r="71" spans="1:8" ht="12.75">
      <c r="A71" s="17"/>
      <c r="B71" s="21"/>
      <c r="C71" s="10"/>
      <c r="D71" s="15"/>
      <c r="E71" s="15"/>
      <c r="F71" s="15"/>
      <c r="G71" s="55"/>
      <c r="H71" s="55"/>
    </row>
    <row r="72" spans="1:8" ht="12.75">
      <c r="A72" s="17"/>
      <c r="B72" s="21"/>
      <c r="C72" s="10"/>
      <c r="D72" s="15"/>
      <c r="E72" s="15"/>
      <c r="F72" s="15"/>
      <c r="G72" s="55"/>
      <c r="H72" s="55"/>
    </row>
    <row r="73" spans="1:8" ht="12.75">
      <c r="A73" s="20"/>
      <c r="B73" s="16"/>
      <c r="C73" s="12"/>
      <c r="D73" s="14"/>
      <c r="E73" s="14"/>
      <c r="F73" s="14"/>
      <c r="G73" s="55"/>
      <c r="H73" s="55"/>
    </row>
    <row r="74" spans="1:8" ht="12.75">
      <c r="A74" s="17"/>
      <c r="B74" s="21"/>
      <c r="C74" s="10"/>
      <c r="D74" s="15"/>
      <c r="E74" s="15"/>
      <c r="F74" s="15"/>
      <c r="G74" s="55"/>
      <c r="H74" s="55"/>
    </row>
    <row r="75" spans="1:8" ht="12.75">
      <c r="A75" s="42"/>
      <c r="B75" s="48"/>
      <c r="C75" s="49"/>
      <c r="D75" s="14"/>
      <c r="E75" s="14"/>
      <c r="F75" s="14"/>
      <c r="G75" s="55"/>
      <c r="H75" s="4"/>
    </row>
    <row r="76" spans="1:8" ht="12.75">
      <c r="A76" s="48"/>
      <c r="B76" s="48"/>
      <c r="C76" s="49"/>
      <c r="D76" s="14"/>
      <c r="E76" s="14"/>
      <c r="F76" s="14"/>
      <c r="G76" s="55"/>
      <c r="H76" s="4"/>
    </row>
    <row r="77" spans="3:7" ht="12.75">
      <c r="C77" s="13"/>
      <c r="D77" s="15"/>
      <c r="E77" s="15"/>
      <c r="F77" s="15"/>
      <c r="G77" s="55"/>
    </row>
    <row r="78" spans="1:7" ht="12.75">
      <c r="A78" s="48"/>
      <c r="B78" s="48"/>
      <c r="C78" s="49"/>
      <c r="D78" s="14"/>
      <c r="E78" s="14"/>
      <c r="F78" s="14"/>
      <c r="G78" s="55"/>
    </row>
    <row r="79" spans="3:7" ht="12.75">
      <c r="C79" s="13"/>
      <c r="D79" s="15"/>
      <c r="E79" s="15"/>
      <c r="F79" s="15"/>
      <c r="G79" s="55"/>
    </row>
    <row r="80" spans="3:7" ht="12.75">
      <c r="C80" s="13"/>
      <c r="D80" s="15"/>
      <c r="E80" s="15"/>
      <c r="F80" s="15"/>
      <c r="G80" s="4"/>
    </row>
    <row r="81" spans="3:7" ht="12.75">
      <c r="C81" s="13"/>
      <c r="D81" s="15"/>
      <c r="E81" s="15"/>
      <c r="F81" s="15"/>
      <c r="G81" s="4"/>
    </row>
    <row r="82" spans="3:6" ht="12.75">
      <c r="C82" s="13"/>
      <c r="D82" s="15"/>
      <c r="E82" s="15"/>
      <c r="F82" s="15"/>
    </row>
    <row r="83" spans="3:6" ht="12.75">
      <c r="C83" s="13"/>
      <c r="D83" s="15"/>
      <c r="E83" s="15"/>
      <c r="F83" s="15"/>
    </row>
    <row r="84" spans="3:6" ht="12.75">
      <c r="C84" s="13"/>
      <c r="D84" s="15"/>
      <c r="E84" s="15"/>
      <c r="F84" s="15"/>
    </row>
    <row r="85" spans="3:6" ht="12.75">
      <c r="C85" s="13"/>
      <c r="D85" s="15"/>
      <c r="E85" s="15"/>
      <c r="F85" s="15"/>
    </row>
    <row r="86" spans="3:6" ht="12.75">
      <c r="C86" s="13"/>
      <c r="D86" s="15"/>
      <c r="E86" s="15"/>
      <c r="F86" s="15"/>
    </row>
    <row r="87" spans="3:6" ht="12.75">
      <c r="C87" s="13"/>
      <c r="D87" s="15"/>
      <c r="E87" s="15"/>
      <c r="F87" s="15"/>
    </row>
    <row r="88" spans="3:6" ht="12.75">
      <c r="C88" s="13"/>
      <c r="D88" s="15"/>
      <c r="E88" s="15"/>
      <c r="F88" s="15"/>
    </row>
    <row r="89" spans="3:6" ht="12.75">
      <c r="C89" s="13"/>
      <c r="D89" s="15"/>
      <c r="E89" s="15"/>
      <c r="F89" s="15"/>
    </row>
    <row r="90" spans="3:6" ht="12.75">
      <c r="C90" s="13"/>
      <c r="D90" s="15"/>
      <c r="E90" s="15"/>
      <c r="F90" s="15"/>
    </row>
    <row r="91" spans="3:6" ht="12.75">
      <c r="C91" s="13"/>
      <c r="D91" s="15"/>
      <c r="E91" s="15"/>
      <c r="F91" s="15"/>
    </row>
    <row r="92" spans="3:6" ht="12.75">
      <c r="C92" s="13"/>
      <c r="D92" s="15"/>
      <c r="E92" s="15"/>
      <c r="F92" s="15"/>
    </row>
    <row r="93" spans="3:6" ht="12.75">
      <c r="C93" s="13"/>
      <c r="D93" s="15"/>
      <c r="E93" s="15"/>
      <c r="F93" s="15"/>
    </row>
    <row r="94" spans="3:6" ht="12.75">
      <c r="C94" s="13"/>
      <c r="D94" s="15"/>
      <c r="E94" s="15"/>
      <c r="F94" s="15"/>
    </row>
    <row r="95" spans="3:6" ht="12.75">
      <c r="C95" s="13"/>
      <c r="D95" s="15"/>
      <c r="E95" s="15"/>
      <c r="F95" s="15"/>
    </row>
    <row r="96" spans="3:6" ht="12.75">
      <c r="C96" s="13"/>
      <c r="D96" s="15"/>
      <c r="E96" s="15"/>
      <c r="F96" s="15"/>
    </row>
    <row r="97" spans="3:6" ht="12.75">
      <c r="C97" s="13"/>
      <c r="D97" s="15"/>
      <c r="E97" s="15"/>
      <c r="F97" s="15"/>
    </row>
    <row r="98" spans="3:6" ht="12.75">
      <c r="C98" s="13"/>
      <c r="D98" s="15"/>
      <c r="E98" s="15"/>
      <c r="F98" s="15"/>
    </row>
    <row r="99" spans="3:6" ht="12.75">
      <c r="C99" s="13"/>
      <c r="D99" s="15"/>
      <c r="E99" s="15"/>
      <c r="F99" s="15"/>
    </row>
    <row r="100" spans="3:6" ht="12.75">
      <c r="C100" s="13"/>
      <c r="D100" s="15"/>
      <c r="E100" s="15"/>
      <c r="F100" s="15"/>
    </row>
    <row r="101" spans="3:6" ht="12.75">
      <c r="C101" s="13"/>
      <c r="D101" s="15"/>
      <c r="E101" s="15"/>
      <c r="F101" s="15"/>
    </row>
    <row r="102" spans="3:6" ht="12.75">
      <c r="C102" s="13"/>
      <c r="D102" s="15"/>
      <c r="E102" s="15"/>
      <c r="F102" s="15"/>
    </row>
    <row r="103" spans="3:6" ht="12.75">
      <c r="C103" s="13"/>
      <c r="D103" s="15"/>
      <c r="E103" s="15"/>
      <c r="F103" s="15"/>
    </row>
    <row r="104" spans="3:6" ht="12.75">
      <c r="C104" s="13"/>
      <c r="D104" s="15"/>
      <c r="E104" s="15"/>
      <c r="F104" s="15"/>
    </row>
    <row r="105" spans="3:6" ht="12.75">
      <c r="C105" s="13"/>
      <c r="D105" s="15"/>
      <c r="E105" s="15"/>
      <c r="F105" s="15"/>
    </row>
    <row r="106" spans="3:6" ht="12.75">
      <c r="C106" s="13"/>
      <c r="D106" s="15"/>
      <c r="E106" s="15"/>
      <c r="F106" s="15"/>
    </row>
    <row r="107" spans="3:6" ht="12.75">
      <c r="C107" s="13"/>
      <c r="D107" s="15"/>
      <c r="E107" s="15"/>
      <c r="F107" s="15"/>
    </row>
    <row r="108" spans="3:6" ht="12.75">
      <c r="C108" s="13"/>
      <c r="D108" s="15"/>
      <c r="E108" s="15"/>
      <c r="F108" s="15"/>
    </row>
    <row r="109" spans="3:6" ht="12.75">
      <c r="C109" s="13"/>
      <c r="D109" s="15"/>
      <c r="E109" s="15"/>
      <c r="F109" s="15"/>
    </row>
    <row r="110" spans="3:6" ht="12.75">
      <c r="C110" s="13"/>
      <c r="D110" s="15"/>
      <c r="E110" s="15"/>
      <c r="F110" s="15"/>
    </row>
    <row r="111" spans="3:6" ht="12.75">
      <c r="C111" s="13"/>
      <c r="D111" s="15"/>
      <c r="E111" s="15"/>
      <c r="F111" s="15"/>
    </row>
    <row r="112" spans="3:6" ht="12.75">
      <c r="C112" s="13"/>
      <c r="D112" s="15"/>
      <c r="E112" s="15"/>
      <c r="F112" s="15"/>
    </row>
    <row r="113" spans="3:6" ht="12.75">
      <c r="C113" s="13"/>
      <c r="D113" s="15"/>
      <c r="E113" s="15"/>
      <c r="F113" s="15"/>
    </row>
    <row r="114" spans="3:6" ht="12.75">
      <c r="C114" s="13"/>
      <c r="D114" s="15"/>
      <c r="E114" s="15"/>
      <c r="F114" s="15"/>
    </row>
    <row r="115" spans="3:6" ht="12.75">
      <c r="C115" s="13"/>
      <c r="D115" s="15"/>
      <c r="E115" s="15"/>
      <c r="F115" s="15"/>
    </row>
    <row r="116" spans="3:6" ht="12.75">
      <c r="C116" s="13"/>
      <c r="D116" s="15"/>
      <c r="E116" s="15"/>
      <c r="F116" s="15"/>
    </row>
    <row r="117" spans="3:6" ht="12.75">
      <c r="C117" s="13"/>
      <c r="D117" s="15"/>
      <c r="E117" s="15"/>
      <c r="F117" s="15"/>
    </row>
    <row r="118" spans="3:6" ht="12.75">
      <c r="C118" s="13"/>
      <c r="D118" s="15"/>
      <c r="E118" s="15"/>
      <c r="F118" s="15"/>
    </row>
    <row r="119" spans="3:6" ht="12.75">
      <c r="C119" s="13"/>
      <c r="D119" s="15"/>
      <c r="E119" s="15"/>
      <c r="F119" s="15"/>
    </row>
    <row r="120" spans="3:6" ht="12.75">
      <c r="C120" s="13"/>
      <c r="D120" s="15"/>
      <c r="E120" s="15"/>
      <c r="F120" s="15"/>
    </row>
    <row r="121" spans="3:6" ht="12.75">
      <c r="C121" s="13"/>
      <c r="D121" s="15"/>
      <c r="E121" s="15"/>
      <c r="F121" s="15"/>
    </row>
    <row r="122" spans="3:6" ht="12.75">
      <c r="C122" s="13"/>
      <c r="D122" s="15"/>
      <c r="E122" s="15"/>
      <c r="F122" s="15"/>
    </row>
    <row r="123" spans="3:6" ht="12.75">
      <c r="C123" s="13"/>
      <c r="D123" s="15"/>
      <c r="E123" s="15"/>
      <c r="F123" s="15"/>
    </row>
    <row r="124" spans="3:6" ht="12.75">
      <c r="C124" s="13"/>
      <c r="D124" s="15"/>
      <c r="E124" s="15"/>
      <c r="F124" s="15"/>
    </row>
    <row r="125" spans="3:6" ht="12.75">
      <c r="C125" s="13"/>
      <c r="D125" s="15"/>
      <c r="E125" s="15"/>
      <c r="F125" s="15"/>
    </row>
    <row r="126" spans="3:6" ht="12.75">
      <c r="C126" s="13"/>
      <c r="D126" s="15"/>
      <c r="E126" s="15"/>
      <c r="F126" s="15"/>
    </row>
    <row r="127" spans="3:6" ht="12.75">
      <c r="C127" s="13"/>
      <c r="D127" s="15"/>
      <c r="E127" s="15"/>
      <c r="F127" s="15"/>
    </row>
    <row r="128" spans="3:6" ht="12.75">
      <c r="C128" s="13"/>
      <c r="D128" s="15"/>
      <c r="E128" s="15"/>
      <c r="F128" s="15"/>
    </row>
    <row r="129" spans="3:6" ht="12.75">
      <c r="C129" s="13"/>
      <c r="D129" s="15"/>
      <c r="E129" s="15"/>
      <c r="F129" s="15"/>
    </row>
    <row r="130" spans="3:6" ht="12.75">
      <c r="C130" s="13"/>
      <c r="D130" s="15"/>
      <c r="E130" s="15"/>
      <c r="F130" s="15"/>
    </row>
    <row r="131" spans="3:6" ht="12.75">
      <c r="C131" s="13"/>
      <c r="D131" s="15"/>
      <c r="E131" s="15"/>
      <c r="F131" s="15"/>
    </row>
    <row r="132" spans="3:6" ht="12.75">
      <c r="C132" s="13"/>
      <c r="D132" s="15"/>
      <c r="E132" s="15"/>
      <c r="F132" s="15"/>
    </row>
    <row r="133" spans="3:6" ht="12.75">
      <c r="C133" s="13"/>
      <c r="D133" s="15"/>
      <c r="E133" s="15"/>
      <c r="F133" s="15"/>
    </row>
    <row r="134" spans="3:6" ht="12.75">
      <c r="C134" s="13"/>
      <c r="D134" s="15"/>
      <c r="E134" s="15"/>
      <c r="F134" s="15"/>
    </row>
    <row r="135" spans="3:6" ht="12.75">
      <c r="C135" s="13"/>
      <c r="D135" s="15"/>
      <c r="E135" s="15"/>
      <c r="F135" s="15"/>
    </row>
    <row r="136" spans="3:6" ht="12.75">
      <c r="C136" s="13"/>
      <c r="D136" s="15"/>
      <c r="E136" s="15"/>
      <c r="F136" s="15"/>
    </row>
    <row r="137" spans="3:6" ht="12.75">
      <c r="C137" s="13"/>
      <c r="D137" s="15"/>
      <c r="E137" s="15"/>
      <c r="F137" s="15"/>
    </row>
    <row r="138" spans="3:6" ht="12.75">
      <c r="C138" s="13"/>
      <c r="D138" s="15"/>
      <c r="E138" s="15"/>
      <c r="F138" s="15"/>
    </row>
    <row r="139" spans="3:6" ht="12.75">
      <c r="C139" s="13"/>
      <c r="D139" s="15"/>
      <c r="E139" s="15"/>
      <c r="F139" s="15"/>
    </row>
    <row r="140" spans="3:6" ht="12.75">
      <c r="C140" s="13"/>
      <c r="D140" s="15"/>
      <c r="E140" s="15"/>
      <c r="F140" s="15"/>
    </row>
    <row r="141" spans="3:6" ht="12.75">
      <c r="C141" s="13"/>
      <c r="D141" s="15"/>
      <c r="E141" s="15"/>
      <c r="F141" s="15"/>
    </row>
    <row r="142" spans="3:6" ht="12.75">
      <c r="C142" s="13"/>
      <c r="D142" s="15"/>
      <c r="E142" s="15"/>
      <c r="F142" s="15"/>
    </row>
    <row r="143" spans="3:6" ht="12.75">
      <c r="C143" s="13"/>
      <c r="D143" s="15"/>
      <c r="E143" s="15"/>
      <c r="F143" s="15"/>
    </row>
    <row r="144" spans="3:6" ht="12.75">
      <c r="C144" s="13"/>
      <c r="D144" s="15"/>
      <c r="E144" s="15"/>
      <c r="F144" s="15"/>
    </row>
    <row r="145" spans="3:6" ht="12.75">
      <c r="C145" s="13"/>
      <c r="D145" s="15"/>
      <c r="E145" s="15"/>
      <c r="F145" s="15"/>
    </row>
    <row r="146" spans="3:6" ht="12.75">
      <c r="C146" s="13"/>
      <c r="D146" s="15"/>
      <c r="E146" s="15"/>
      <c r="F146" s="15"/>
    </row>
    <row r="147" spans="3:6" ht="12.75">
      <c r="C147" s="13"/>
      <c r="D147" s="15"/>
      <c r="E147" s="15"/>
      <c r="F147" s="15"/>
    </row>
    <row r="148" spans="3:6" ht="12.75">
      <c r="C148" s="13"/>
      <c r="D148" s="15"/>
      <c r="E148" s="15"/>
      <c r="F148" s="15"/>
    </row>
    <row r="149" spans="3:6" ht="12.75">
      <c r="C149" s="13"/>
      <c r="D149" s="15"/>
      <c r="E149" s="15"/>
      <c r="F149" s="15"/>
    </row>
    <row r="150" spans="3:6" ht="12.75">
      <c r="C150" s="13"/>
      <c r="D150" s="15"/>
      <c r="E150" s="15"/>
      <c r="F150" s="15"/>
    </row>
    <row r="151" spans="3:6" ht="12.75">
      <c r="C151" s="13"/>
      <c r="D151" s="15"/>
      <c r="E151" s="15"/>
      <c r="F151" s="15"/>
    </row>
    <row r="152" spans="3:6" ht="12.75">
      <c r="C152" s="13"/>
      <c r="D152" s="15"/>
      <c r="E152" s="15"/>
      <c r="F152" s="15"/>
    </row>
    <row r="153" spans="3:6" ht="12.75">
      <c r="C153" s="13"/>
      <c r="D153" s="15"/>
      <c r="E153" s="15"/>
      <c r="F153" s="15"/>
    </row>
    <row r="154" spans="3:6" ht="12.75">
      <c r="C154" s="13"/>
      <c r="D154" s="15"/>
      <c r="E154" s="15"/>
      <c r="F154" s="15"/>
    </row>
    <row r="155" spans="3:6" ht="12.75">
      <c r="C155" s="13"/>
      <c r="D155" s="15"/>
      <c r="E155" s="15"/>
      <c r="F155" s="15"/>
    </row>
    <row r="156" spans="3:6" ht="12.75">
      <c r="C156" s="13"/>
      <c r="D156" s="15"/>
      <c r="E156" s="15"/>
      <c r="F156" s="15"/>
    </row>
    <row r="157" spans="3:6" ht="12.75">
      <c r="C157" s="13"/>
      <c r="D157" s="15"/>
      <c r="E157" s="15"/>
      <c r="F157" s="15"/>
    </row>
    <row r="158" spans="3:6" ht="12.75">
      <c r="C158" s="13"/>
      <c r="D158" s="15"/>
      <c r="E158" s="15"/>
      <c r="F158" s="15"/>
    </row>
    <row r="159" spans="3:6" ht="12.75">
      <c r="C159" s="13"/>
      <c r="D159" s="15"/>
      <c r="E159" s="15"/>
      <c r="F159" s="15"/>
    </row>
    <row r="160" spans="3:6" ht="12.75">
      <c r="C160" s="13"/>
      <c r="D160" s="15"/>
      <c r="E160" s="15"/>
      <c r="F160" s="15"/>
    </row>
    <row r="161" spans="3:6" ht="12.75">
      <c r="C161" s="13"/>
      <c r="D161" s="15"/>
      <c r="E161" s="15"/>
      <c r="F161" s="15"/>
    </row>
    <row r="162" spans="3:6" ht="12.75">
      <c r="C162" s="13"/>
      <c r="D162" s="15"/>
      <c r="E162" s="15"/>
      <c r="F162" s="15"/>
    </row>
    <row r="163" spans="3:6" ht="12.75">
      <c r="C163" s="13"/>
      <c r="D163" s="15"/>
      <c r="E163" s="15"/>
      <c r="F163" s="15"/>
    </row>
    <row r="164" spans="3:6" ht="12.75">
      <c r="C164" s="13"/>
      <c r="D164" s="15"/>
      <c r="E164" s="15"/>
      <c r="F164" s="15"/>
    </row>
    <row r="165" spans="3:6" ht="12.75">
      <c r="C165" s="13"/>
      <c r="D165" s="15"/>
      <c r="E165" s="15"/>
      <c r="F165" s="15"/>
    </row>
    <row r="166" spans="3:6" ht="12.75">
      <c r="C166" s="13"/>
      <c r="D166" s="15"/>
      <c r="E166" s="15"/>
      <c r="F166" s="15"/>
    </row>
    <row r="167" spans="3:6" ht="12.75">
      <c r="C167" s="13"/>
      <c r="D167" s="15"/>
      <c r="E167" s="15"/>
      <c r="F167" s="15"/>
    </row>
    <row r="168" spans="3:6" ht="12.75">
      <c r="C168" s="13"/>
      <c r="D168" s="15"/>
      <c r="E168" s="15"/>
      <c r="F168" s="15"/>
    </row>
    <row r="169" spans="3:6" ht="12.75">
      <c r="C169" s="13"/>
      <c r="D169" s="15"/>
      <c r="E169" s="15"/>
      <c r="F169" s="15"/>
    </row>
    <row r="170" spans="3:6" ht="12.75">
      <c r="C170" s="13"/>
      <c r="D170" s="15"/>
      <c r="E170" s="15"/>
      <c r="F170" s="15"/>
    </row>
    <row r="171" spans="3:6" ht="12.75">
      <c r="C171" s="13"/>
      <c r="D171" s="15"/>
      <c r="E171" s="15"/>
      <c r="F171" s="15"/>
    </row>
    <row r="172" spans="3:6" ht="12.75">
      <c r="C172" s="13"/>
      <c r="D172" s="15"/>
      <c r="E172" s="15"/>
      <c r="F172" s="15"/>
    </row>
    <row r="173" spans="3:6" ht="12.75">
      <c r="C173" s="13"/>
      <c r="D173" s="15"/>
      <c r="E173" s="15"/>
      <c r="F173" s="15"/>
    </row>
    <row r="174" spans="3:6" ht="12.75">
      <c r="C174" s="13"/>
      <c r="D174" s="15"/>
      <c r="E174" s="15"/>
      <c r="F174" s="15"/>
    </row>
    <row r="175" spans="3:6" ht="12.75">
      <c r="C175" s="13"/>
      <c r="D175" s="15"/>
      <c r="E175" s="15"/>
      <c r="F175" s="15"/>
    </row>
    <row r="176" spans="3:6" ht="12.75">
      <c r="C176" s="13"/>
      <c r="D176" s="15"/>
      <c r="E176" s="15"/>
      <c r="F176" s="15"/>
    </row>
    <row r="177" spans="3:6" ht="12.75">
      <c r="C177" s="13"/>
      <c r="D177" s="15"/>
      <c r="E177" s="15"/>
      <c r="F177" s="15"/>
    </row>
    <row r="178" spans="3:6" ht="12.75">
      <c r="C178" s="13"/>
      <c r="D178" s="15"/>
      <c r="E178" s="15"/>
      <c r="F178" s="15"/>
    </row>
    <row r="179" spans="3:6" ht="12.75">
      <c r="C179" s="13"/>
      <c r="D179" s="15"/>
      <c r="E179" s="15"/>
      <c r="F179" s="15"/>
    </row>
    <row r="180" spans="3:6" ht="12.75">
      <c r="C180" s="13"/>
      <c r="D180" s="15"/>
      <c r="E180" s="15"/>
      <c r="F180" s="15"/>
    </row>
    <row r="181" spans="3:6" ht="12.75">
      <c r="C181" s="13"/>
      <c r="D181" s="15"/>
      <c r="E181" s="15"/>
      <c r="F181" s="15"/>
    </row>
    <row r="182" spans="3:6" ht="12.75">
      <c r="C182" s="13"/>
      <c r="D182" s="15"/>
      <c r="E182" s="15"/>
      <c r="F182" s="15"/>
    </row>
    <row r="183" spans="3:6" ht="12.75">
      <c r="C183" s="13"/>
      <c r="D183" s="15"/>
      <c r="E183" s="15"/>
      <c r="F183" s="15"/>
    </row>
    <row r="184" spans="3:6" ht="12.75">
      <c r="C184" s="13"/>
      <c r="D184" s="15"/>
      <c r="E184" s="15"/>
      <c r="F184" s="15"/>
    </row>
    <row r="185" spans="3:6" ht="12.75">
      <c r="C185" s="13"/>
      <c r="D185" s="15"/>
      <c r="E185" s="15"/>
      <c r="F185" s="15"/>
    </row>
    <row r="186" spans="3:6" ht="12.75">
      <c r="C186" s="13"/>
      <c r="D186" s="15"/>
      <c r="E186" s="15"/>
      <c r="F186" s="15"/>
    </row>
    <row r="187" spans="3:6" ht="12.75">
      <c r="C187" s="13"/>
      <c r="D187" s="15"/>
      <c r="E187" s="15"/>
      <c r="F187" s="15"/>
    </row>
    <row r="188" spans="3:6" ht="12.75">
      <c r="C188" s="13"/>
      <c r="D188" s="15"/>
      <c r="E188" s="15"/>
      <c r="F188" s="15"/>
    </row>
    <row r="189" spans="3:6" ht="12.75">
      <c r="C189" s="13"/>
      <c r="D189" s="15"/>
      <c r="E189" s="15"/>
      <c r="F189" s="15"/>
    </row>
    <row r="190" spans="3:6" ht="12.75">
      <c r="C190" s="13"/>
      <c r="D190" s="15"/>
      <c r="E190" s="15"/>
      <c r="F190" s="15"/>
    </row>
    <row r="191" spans="3:6" ht="12.75">
      <c r="C191" s="13"/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5" ht="12.75">
      <c r="D210" s="15"/>
      <c r="E210" s="15"/>
    </row>
    <row r="211" spans="4:5" ht="12.75">
      <c r="D211" s="15"/>
      <c r="E211" s="15"/>
    </row>
    <row r="212" spans="4:5" ht="12.75">
      <c r="D212" s="15"/>
      <c r="E212" s="15"/>
    </row>
    <row r="213" spans="4:5" ht="12.75">
      <c r="D213" s="15"/>
      <c r="E213" s="15"/>
    </row>
    <row r="214" spans="4:5" ht="12.75">
      <c r="D214" s="15"/>
      <c r="E214" s="15"/>
    </row>
  </sheetData>
  <sheetProtection/>
  <mergeCells count="1">
    <mergeCell ref="A2:G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28125" style="4" customWidth="1"/>
    <col min="2" max="2" width="5.421875" style="17" customWidth="1"/>
    <col min="3" max="3" width="44.28125" style="2" customWidth="1"/>
    <col min="4" max="4" width="13.7109375" style="2" customWidth="1"/>
    <col min="5" max="5" width="12.57421875" style="2" customWidth="1"/>
    <col min="6" max="6" width="13.7109375" style="2" customWidth="1"/>
    <col min="7" max="8" width="9.57421875" style="2" customWidth="1"/>
    <col min="9" max="9" width="9.8515625" style="2" customWidth="1"/>
    <col min="10" max="16384" width="9.140625" style="2" customWidth="1"/>
  </cols>
  <sheetData>
    <row r="1" spans="1:8" ht="30" customHeight="1">
      <c r="A1" s="207" t="s">
        <v>149</v>
      </c>
      <c r="B1" s="207"/>
      <c r="C1" s="207"/>
      <c r="D1" s="207"/>
      <c r="E1" s="207"/>
      <c r="F1" s="207"/>
      <c r="G1" s="207"/>
      <c r="H1" s="207"/>
    </row>
    <row r="2" spans="1:8" ht="27.75" customHeight="1">
      <c r="A2" s="212" t="s">
        <v>150</v>
      </c>
      <c r="B2" s="212"/>
      <c r="C2" s="212"/>
      <c r="D2" s="212"/>
      <c r="E2" s="212"/>
      <c r="F2" s="212"/>
      <c r="G2" s="212"/>
      <c r="H2" s="212"/>
    </row>
    <row r="3" spans="1:8" ht="52.5" customHeight="1">
      <c r="A3" s="210"/>
      <c r="B3" s="211"/>
      <c r="C3" s="41" t="s">
        <v>137</v>
      </c>
      <c r="D3" s="72" t="s">
        <v>179</v>
      </c>
      <c r="E3" s="72" t="s">
        <v>180</v>
      </c>
      <c r="F3" s="44" t="s">
        <v>181</v>
      </c>
      <c r="G3" s="44" t="s">
        <v>127</v>
      </c>
      <c r="H3" s="44" t="s">
        <v>127</v>
      </c>
    </row>
    <row r="4" spans="1:8" ht="12.75" customHeight="1">
      <c r="A4" s="68"/>
      <c r="B4" s="56"/>
      <c r="C4" s="71">
        <v>1</v>
      </c>
      <c r="D4" s="70">
        <v>2</v>
      </c>
      <c r="E4" s="57">
        <v>3</v>
      </c>
      <c r="F4" s="58">
        <v>4</v>
      </c>
      <c r="G4" s="59" t="s">
        <v>128</v>
      </c>
      <c r="H4" s="59" t="s">
        <v>129</v>
      </c>
    </row>
    <row r="5" spans="1:8" ht="25.5" customHeight="1">
      <c r="A5" s="233"/>
      <c r="B5" s="233"/>
      <c r="C5" s="234" t="s">
        <v>145</v>
      </c>
      <c r="D5" s="235">
        <f aca="true" t="shared" si="0" ref="D5:F6">D6</f>
        <v>0</v>
      </c>
      <c r="E5" s="235">
        <f t="shared" si="0"/>
        <v>0</v>
      </c>
      <c r="F5" s="235">
        <f t="shared" si="0"/>
        <v>0</v>
      </c>
      <c r="G5" s="139">
        <v>0</v>
      </c>
      <c r="H5" s="139">
        <v>0</v>
      </c>
    </row>
    <row r="6" spans="1:8" ht="25.5" customHeight="1">
      <c r="A6" s="233">
        <v>8</v>
      </c>
      <c r="B6" s="233"/>
      <c r="C6" s="236" t="s">
        <v>147</v>
      </c>
      <c r="D6" s="237">
        <f t="shared" si="0"/>
        <v>0</v>
      </c>
      <c r="E6" s="237">
        <f t="shared" si="0"/>
        <v>0</v>
      </c>
      <c r="F6" s="237">
        <f t="shared" si="0"/>
        <v>0</v>
      </c>
      <c r="G6" s="139">
        <v>0</v>
      </c>
      <c r="H6" s="139">
        <v>0</v>
      </c>
    </row>
    <row r="7" spans="1:8" ht="12.75" customHeight="1">
      <c r="A7" s="233"/>
      <c r="B7" s="233">
        <v>81</v>
      </c>
      <c r="C7" s="236" t="s">
        <v>148</v>
      </c>
      <c r="D7" s="237">
        <f>D9</f>
        <v>0</v>
      </c>
      <c r="E7" s="237">
        <f>E9</f>
        <v>0</v>
      </c>
      <c r="F7" s="237">
        <f>F9</f>
        <v>0</v>
      </c>
      <c r="G7" s="139">
        <v>0</v>
      </c>
      <c r="H7" s="139">
        <v>0</v>
      </c>
    </row>
    <row r="8" spans="1:8" s="3" customFormat="1" ht="25.5" customHeight="1">
      <c r="A8" s="136"/>
      <c r="B8" s="136">
        <v>8</v>
      </c>
      <c r="C8" s="238" t="s">
        <v>6</v>
      </c>
      <c r="D8" s="239">
        <f>D9</f>
        <v>0</v>
      </c>
      <c r="E8" s="239">
        <f>E9</f>
        <v>0</v>
      </c>
      <c r="F8" s="239">
        <f>F9</f>
        <v>0</v>
      </c>
      <c r="G8" s="139">
        <v>0</v>
      </c>
      <c r="H8" s="139">
        <v>0</v>
      </c>
    </row>
    <row r="9" spans="1:8" s="3" customFormat="1" ht="12.75">
      <c r="A9" s="136"/>
      <c r="B9" s="136">
        <v>84</v>
      </c>
      <c r="C9" s="238" t="s">
        <v>58</v>
      </c>
      <c r="D9" s="239">
        <v>0</v>
      </c>
      <c r="E9" s="239">
        <v>0</v>
      </c>
      <c r="F9" s="239">
        <v>0</v>
      </c>
      <c r="G9" s="139">
        <v>0</v>
      </c>
      <c r="H9" s="139">
        <v>0</v>
      </c>
    </row>
    <row r="10" spans="1:8" s="3" customFormat="1" ht="25.5" customHeight="1">
      <c r="A10" s="233"/>
      <c r="B10" s="233"/>
      <c r="C10" s="234" t="s">
        <v>146</v>
      </c>
      <c r="D10" s="235">
        <f aca="true" t="shared" si="1" ref="D10:F13">D11</f>
        <v>50998.34</v>
      </c>
      <c r="E10" s="235">
        <f t="shared" si="1"/>
        <v>50434.5</v>
      </c>
      <c r="F10" s="235">
        <f t="shared" si="1"/>
        <v>50825.14</v>
      </c>
      <c r="G10" s="139">
        <f>F10/D10*100</f>
        <v>99.66038110260061</v>
      </c>
      <c r="H10" s="139">
        <f>F10/E10*100</f>
        <v>100.7745491677324</v>
      </c>
    </row>
    <row r="11" spans="1:8" s="3" customFormat="1" ht="25.5" customHeight="1">
      <c r="A11" s="233">
        <v>1</v>
      </c>
      <c r="B11" s="233"/>
      <c r="C11" s="236" t="s">
        <v>138</v>
      </c>
      <c r="D11" s="237">
        <f t="shared" si="1"/>
        <v>50998.34</v>
      </c>
      <c r="E11" s="237">
        <f t="shared" si="1"/>
        <v>50434.5</v>
      </c>
      <c r="F11" s="237">
        <f t="shared" si="1"/>
        <v>50825.14</v>
      </c>
      <c r="G11" s="139">
        <f>F11/D11*100</f>
        <v>99.66038110260061</v>
      </c>
      <c r="H11" s="139">
        <f>F11/E11*100</f>
        <v>100.7745491677324</v>
      </c>
    </row>
    <row r="12" spans="1:8" s="3" customFormat="1" ht="12.75" customHeight="1">
      <c r="A12" s="233"/>
      <c r="B12" s="233">
        <v>11</v>
      </c>
      <c r="C12" s="236" t="s">
        <v>139</v>
      </c>
      <c r="D12" s="237">
        <f t="shared" si="1"/>
        <v>50998.34</v>
      </c>
      <c r="E12" s="237">
        <f t="shared" si="1"/>
        <v>50434.5</v>
      </c>
      <c r="F12" s="237">
        <f t="shared" si="1"/>
        <v>50825.14</v>
      </c>
      <c r="G12" s="139">
        <f>F12/D12*100</f>
        <v>99.66038110260061</v>
      </c>
      <c r="H12" s="139">
        <f>F12/E12*100</f>
        <v>100.7745491677324</v>
      </c>
    </row>
    <row r="13" spans="1:8" s="3" customFormat="1" ht="25.5" customHeight="1">
      <c r="A13" s="136"/>
      <c r="B13" s="136">
        <v>5</v>
      </c>
      <c r="C13" s="240" t="s">
        <v>7</v>
      </c>
      <c r="D13" s="239">
        <f t="shared" si="1"/>
        <v>50998.34</v>
      </c>
      <c r="E13" s="239">
        <f t="shared" si="1"/>
        <v>50434.5</v>
      </c>
      <c r="F13" s="239">
        <f t="shared" si="1"/>
        <v>50825.14</v>
      </c>
      <c r="G13" s="139">
        <f>F13/D13*100</f>
        <v>99.66038110260061</v>
      </c>
      <c r="H13" s="139">
        <f>F13/E13*100</f>
        <v>100.7745491677324</v>
      </c>
    </row>
    <row r="14" spans="1:8" s="3" customFormat="1" ht="12.75">
      <c r="A14" s="136"/>
      <c r="B14" s="136">
        <v>54</v>
      </c>
      <c r="C14" s="240" t="s">
        <v>110</v>
      </c>
      <c r="D14" s="239">
        <v>50998.34</v>
      </c>
      <c r="E14" s="239">
        <v>50434.5</v>
      </c>
      <c r="F14" s="239">
        <v>50825.14</v>
      </c>
      <c r="G14" s="139">
        <f>F14/D14*100</f>
        <v>99.66038110260061</v>
      </c>
      <c r="H14" s="139">
        <f>F14/E14*100</f>
        <v>100.7745491677324</v>
      </c>
    </row>
    <row r="15" spans="1:8" ht="12.75">
      <c r="A15" s="75"/>
      <c r="B15" s="74"/>
      <c r="C15" s="84"/>
      <c r="D15" s="85"/>
      <c r="E15" s="85"/>
      <c r="F15" s="85"/>
      <c r="G15" s="84"/>
      <c r="H15" s="84"/>
    </row>
    <row r="16" spans="4:6" ht="12.75">
      <c r="D16" s="33"/>
      <c r="E16" s="33"/>
      <c r="F16" s="33"/>
    </row>
    <row r="17" spans="4:6" ht="12.75">
      <c r="D17" s="33"/>
      <c r="E17" s="33"/>
      <c r="F17" s="33"/>
    </row>
    <row r="18" spans="4:6" ht="12.75">
      <c r="D18" s="33"/>
      <c r="E18" s="33"/>
      <c r="F18" s="33"/>
    </row>
    <row r="19" spans="4:6" ht="12.75">
      <c r="D19" s="33"/>
      <c r="E19" s="33"/>
      <c r="F19" s="33"/>
    </row>
    <row r="20" spans="4:6" ht="12.75">
      <c r="D20" s="33"/>
      <c r="E20" s="33"/>
      <c r="F20" s="33"/>
    </row>
    <row r="21" spans="4:6" ht="12.75">
      <c r="D21" s="33"/>
      <c r="E21" s="33"/>
      <c r="F21" s="33"/>
    </row>
    <row r="22" spans="4:6" ht="12.75">
      <c r="D22" s="33"/>
      <c r="E22" s="33"/>
      <c r="F22" s="33"/>
    </row>
  </sheetData>
  <sheetProtection/>
  <mergeCells count="3">
    <mergeCell ref="A3:B3"/>
    <mergeCell ref="A2:H2"/>
    <mergeCell ref="A1:H1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5" sqref="A5:H12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44.8515625" style="0" customWidth="1"/>
    <col min="4" max="4" width="13.7109375" style="0" customWidth="1"/>
    <col min="5" max="5" width="13.140625" style="0" customWidth="1"/>
    <col min="6" max="6" width="13.7109375" style="0" customWidth="1"/>
    <col min="7" max="8" width="9.57421875" style="0" customWidth="1"/>
  </cols>
  <sheetData>
    <row r="1" spans="1:8" ht="30" customHeight="1">
      <c r="A1" s="207" t="s">
        <v>149</v>
      </c>
      <c r="B1" s="207"/>
      <c r="C1" s="207"/>
      <c r="D1" s="207"/>
      <c r="E1" s="207"/>
      <c r="F1" s="207"/>
      <c r="G1" s="207"/>
      <c r="H1" s="207"/>
    </row>
    <row r="2" spans="1:8" ht="27.75" customHeight="1">
      <c r="A2" s="212" t="s">
        <v>151</v>
      </c>
      <c r="B2" s="212"/>
      <c r="C2" s="212"/>
      <c r="D2" s="212"/>
      <c r="E2" s="212"/>
      <c r="F2" s="212"/>
      <c r="G2" s="212"/>
      <c r="H2" s="212"/>
    </row>
    <row r="3" spans="1:8" ht="52.5" customHeight="1">
      <c r="A3" s="210"/>
      <c r="B3" s="211"/>
      <c r="C3" s="41" t="s">
        <v>144</v>
      </c>
      <c r="D3" s="72" t="s">
        <v>179</v>
      </c>
      <c r="E3" s="72" t="s">
        <v>229</v>
      </c>
      <c r="F3" s="44" t="s">
        <v>181</v>
      </c>
      <c r="G3" s="44" t="s">
        <v>127</v>
      </c>
      <c r="H3" s="44" t="s">
        <v>127</v>
      </c>
    </row>
    <row r="4" spans="1:8" ht="12.75" customHeight="1">
      <c r="A4" s="68"/>
      <c r="B4" s="56"/>
      <c r="C4" s="71">
        <v>1</v>
      </c>
      <c r="D4" s="70">
        <v>2</v>
      </c>
      <c r="E4" s="57">
        <v>3</v>
      </c>
      <c r="F4" s="58">
        <v>4</v>
      </c>
      <c r="G4" s="59" t="s">
        <v>128</v>
      </c>
      <c r="H4" s="59" t="s">
        <v>129</v>
      </c>
    </row>
    <row r="5" spans="1:8" ht="25.5" customHeight="1">
      <c r="A5" s="131">
        <v>8</v>
      </c>
      <c r="B5" s="131"/>
      <c r="C5" s="241" t="s">
        <v>6</v>
      </c>
      <c r="D5" s="242">
        <f>D6</f>
        <v>0</v>
      </c>
      <c r="E5" s="242">
        <f aca="true" t="shared" si="0" ref="E5:F7">E6</f>
        <v>0</v>
      </c>
      <c r="F5" s="242">
        <f t="shared" si="0"/>
        <v>0</v>
      </c>
      <c r="G5" s="134">
        <v>0</v>
      </c>
      <c r="H5" s="134">
        <v>0</v>
      </c>
    </row>
    <row r="6" spans="1:8" ht="12.75" customHeight="1">
      <c r="A6" s="131">
        <v>84</v>
      </c>
      <c r="B6" s="131"/>
      <c r="C6" s="241" t="s">
        <v>58</v>
      </c>
      <c r="D6" s="242">
        <f>D7</f>
        <v>0</v>
      </c>
      <c r="E6" s="242">
        <f t="shared" si="0"/>
        <v>0</v>
      </c>
      <c r="F6" s="242">
        <f t="shared" si="0"/>
        <v>0</v>
      </c>
      <c r="G6" s="134">
        <v>0</v>
      </c>
      <c r="H6" s="134">
        <v>0</v>
      </c>
    </row>
    <row r="7" spans="1:8" ht="25.5" customHeight="1">
      <c r="A7" s="241" t="s">
        <v>98</v>
      </c>
      <c r="B7" s="131"/>
      <c r="C7" s="241" t="s">
        <v>108</v>
      </c>
      <c r="D7" s="243">
        <f>D8</f>
        <v>0</v>
      </c>
      <c r="E7" s="243">
        <f t="shared" si="0"/>
        <v>0</v>
      </c>
      <c r="F7" s="243">
        <f t="shared" si="0"/>
        <v>0</v>
      </c>
      <c r="G7" s="134">
        <v>0</v>
      </c>
      <c r="H7" s="134">
        <v>0</v>
      </c>
    </row>
    <row r="8" spans="1:8" ht="12.75" customHeight="1">
      <c r="A8" s="136"/>
      <c r="B8" s="238">
        <v>8443</v>
      </c>
      <c r="C8" s="238" t="s">
        <v>109</v>
      </c>
      <c r="D8" s="244">
        <v>0</v>
      </c>
      <c r="E8" s="244">
        <v>0</v>
      </c>
      <c r="F8" s="244">
        <v>0</v>
      </c>
      <c r="G8" s="134">
        <v>0</v>
      </c>
      <c r="H8" s="134">
        <v>0</v>
      </c>
    </row>
    <row r="9" spans="1:8" ht="25.5" customHeight="1">
      <c r="A9" s="131">
        <v>5</v>
      </c>
      <c r="B9" s="131"/>
      <c r="C9" s="245" t="s">
        <v>7</v>
      </c>
      <c r="D9" s="242">
        <f>D10</f>
        <v>50998.34</v>
      </c>
      <c r="E9" s="242">
        <f>E10</f>
        <v>50434.5</v>
      </c>
      <c r="F9" s="242">
        <f>F10</f>
        <v>50825.14</v>
      </c>
      <c r="G9" s="134">
        <f>F9/D9*100</f>
        <v>99.66038110260061</v>
      </c>
      <c r="H9" s="134">
        <f>F9/E9*100</f>
        <v>100.7745491677324</v>
      </c>
    </row>
    <row r="10" spans="1:8" ht="12.75" customHeight="1">
      <c r="A10" s="131">
        <v>54</v>
      </c>
      <c r="B10" s="131"/>
      <c r="C10" s="245" t="s">
        <v>110</v>
      </c>
      <c r="D10" s="242">
        <f>SUM(D11)</f>
        <v>50998.34</v>
      </c>
      <c r="E10" s="242">
        <f>SUM(E11)</f>
        <v>50434.5</v>
      </c>
      <c r="F10" s="242">
        <f>SUM(F11)</f>
        <v>50825.14</v>
      </c>
      <c r="G10" s="134">
        <f>F10/D10*100</f>
        <v>99.66038110260061</v>
      </c>
      <c r="H10" s="134">
        <f>F10/E10*100</f>
        <v>100.7745491677324</v>
      </c>
    </row>
    <row r="11" spans="1:8" ht="25.5" customHeight="1">
      <c r="A11" s="245" t="s">
        <v>41</v>
      </c>
      <c r="B11" s="131"/>
      <c r="C11" s="245" t="s">
        <v>111</v>
      </c>
      <c r="D11" s="242">
        <f>D12</f>
        <v>50998.34</v>
      </c>
      <c r="E11" s="242">
        <f>E12</f>
        <v>50434.5</v>
      </c>
      <c r="F11" s="242">
        <f>F12</f>
        <v>50825.14</v>
      </c>
      <c r="G11" s="134">
        <f>F11/D11*100</f>
        <v>99.66038110260061</v>
      </c>
      <c r="H11" s="134">
        <f>F11/E11*100</f>
        <v>100.7745491677324</v>
      </c>
    </row>
    <row r="12" spans="1:8" ht="25.5" customHeight="1">
      <c r="A12" s="136"/>
      <c r="B12" s="246">
        <v>5443</v>
      </c>
      <c r="C12" s="240" t="s">
        <v>112</v>
      </c>
      <c r="D12" s="239">
        <v>50998.34</v>
      </c>
      <c r="E12" s="239">
        <v>50434.5</v>
      </c>
      <c r="F12" s="244">
        <v>50825.14</v>
      </c>
      <c r="G12" s="134">
        <f>F12/D12*100</f>
        <v>99.66038110260061</v>
      </c>
      <c r="H12" s="134">
        <f>F12/E12*100</f>
        <v>100.7745491677324</v>
      </c>
    </row>
    <row r="13" spans="1:8" ht="12.75">
      <c r="A13" s="4"/>
      <c r="B13" s="17"/>
      <c r="C13" s="2"/>
      <c r="D13" s="33"/>
      <c r="E13" s="33"/>
      <c r="F13" s="33"/>
      <c r="G13" s="2"/>
      <c r="H13" s="2"/>
    </row>
    <row r="14" spans="1:8" ht="12.75">
      <c r="A14" s="4"/>
      <c r="B14" s="17"/>
      <c r="C14" s="2"/>
      <c r="D14" s="33"/>
      <c r="E14" s="33"/>
      <c r="F14" s="33"/>
      <c r="G14" s="2"/>
      <c r="H14" s="2"/>
    </row>
    <row r="15" spans="1:8" ht="12.75">
      <c r="A15" s="4"/>
      <c r="B15" s="17"/>
      <c r="C15" s="2"/>
      <c r="D15" s="33"/>
      <c r="E15" s="33"/>
      <c r="F15" s="33"/>
      <c r="G15" s="2"/>
      <c r="H15" s="2"/>
    </row>
    <row r="16" spans="1:8" ht="12.75">
      <c r="A16" s="4"/>
      <c r="B16" s="17"/>
      <c r="C16" s="2"/>
      <c r="D16" s="33"/>
      <c r="E16" s="33"/>
      <c r="F16" s="33"/>
      <c r="G16" s="2"/>
      <c r="H16" s="2"/>
    </row>
    <row r="17" spans="1:8" ht="12.75">
      <c r="A17" s="4"/>
      <c r="B17" s="17"/>
      <c r="C17" s="2"/>
      <c r="D17" s="33"/>
      <c r="E17" s="33"/>
      <c r="F17" s="33"/>
      <c r="G17" s="2"/>
      <c r="H17" s="2"/>
    </row>
    <row r="18" spans="1:8" ht="12.75">
      <c r="A18" s="4"/>
      <c r="B18" s="17"/>
      <c r="C18" s="2"/>
      <c r="D18" s="33"/>
      <c r="E18" s="33"/>
      <c r="F18" s="33"/>
      <c r="G18" s="2"/>
      <c r="H18" s="2"/>
    </row>
  </sheetData>
  <sheetProtection/>
  <mergeCells count="3">
    <mergeCell ref="A2:H2"/>
    <mergeCell ref="A3:B3"/>
    <mergeCell ref="A1:H1"/>
  </mergeCells>
  <printOptions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F6" sqref="F6"/>
    </sheetView>
  </sheetViews>
  <sheetFormatPr defaultColWidth="9.140625" defaultRowHeight="12.75"/>
  <cols>
    <col min="1" max="1" width="10.8515625" style="40" customWidth="1"/>
    <col min="2" max="2" width="5.57421875" style="39" customWidth="1"/>
    <col min="3" max="3" width="4.28125" style="34" customWidth="1"/>
    <col min="4" max="4" width="36.7109375" style="34" customWidth="1"/>
    <col min="5" max="5" width="17.421875" style="35" customWidth="1"/>
    <col min="6" max="6" width="16.00390625" style="34" customWidth="1"/>
    <col min="7" max="7" width="12.28125" style="34" customWidth="1"/>
    <col min="8" max="8" width="12.8515625" style="34" bestFit="1" customWidth="1"/>
    <col min="9" max="9" width="14.28125" style="34" customWidth="1"/>
    <col min="10" max="16384" width="9.140625" style="34" customWidth="1"/>
  </cols>
  <sheetData>
    <row r="1" spans="1:10" ht="30" customHeight="1">
      <c r="A1" s="225" t="s">
        <v>161</v>
      </c>
      <c r="B1" s="226"/>
      <c r="C1" s="226"/>
      <c r="D1" s="226"/>
      <c r="E1" s="226"/>
      <c r="F1" s="92"/>
      <c r="G1" s="92"/>
      <c r="H1" s="91"/>
      <c r="I1" s="91"/>
      <c r="J1" s="91"/>
    </row>
    <row r="2" spans="1:7" ht="25.5">
      <c r="A2" s="230" t="s">
        <v>155</v>
      </c>
      <c r="B2" s="231"/>
      <c r="C2" s="232"/>
      <c r="D2" s="106" t="s">
        <v>156</v>
      </c>
      <c r="E2" s="117" t="s">
        <v>230</v>
      </c>
      <c r="F2" s="86" t="s">
        <v>231</v>
      </c>
      <c r="G2" s="86" t="s">
        <v>127</v>
      </c>
    </row>
    <row r="3" spans="1:7" ht="15">
      <c r="A3" s="227">
        <v>1</v>
      </c>
      <c r="B3" s="228"/>
      <c r="C3" s="228"/>
      <c r="D3" s="229"/>
      <c r="E3" s="99">
        <v>2</v>
      </c>
      <c r="F3" s="100">
        <v>3</v>
      </c>
      <c r="G3" s="100" t="s">
        <v>162</v>
      </c>
    </row>
    <row r="4" spans="1:7" ht="25.5" customHeight="1">
      <c r="A4" s="213" t="s">
        <v>157</v>
      </c>
      <c r="B4" s="214"/>
      <c r="C4" s="215"/>
      <c r="D4" s="114" t="s">
        <v>232</v>
      </c>
      <c r="E4" s="88">
        <f>E5+E27</f>
        <v>935465.17</v>
      </c>
      <c r="F4" s="88">
        <f>F5+F27</f>
        <v>1060164.69</v>
      </c>
      <c r="G4" s="108">
        <f aca="true" t="shared" si="0" ref="G4:G38">F4/E4*100</f>
        <v>113.33021516984967</v>
      </c>
    </row>
    <row r="5" spans="1:7" ht="25.5" customHeight="1">
      <c r="A5" s="216" t="s">
        <v>158</v>
      </c>
      <c r="B5" s="217"/>
      <c r="C5" s="218"/>
      <c r="D5" s="116" t="s">
        <v>233</v>
      </c>
      <c r="E5" s="87">
        <f>E6+E22</f>
        <v>929021.17</v>
      </c>
      <c r="F5" s="87">
        <f>F6+F22</f>
        <v>1050965.97</v>
      </c>
      <c r="G5" s="107">
        <f t="shared" si="0"/>
        <v>113.1261594394022</v>
      </c>
    </row>
    <row r="6" spans="1:7" ht="12.75">
      <c r="A6" s="219">
        <v>3</v>
      </c>
      <c r="B6" s="220"/>
      <c r="C6" s="221"/>
      <c r="D6" s="104" t="s">
        <v>159</v>
      </c>
      <c r="E6" s="87">
        <f>E7+E11+E17+E20</f>
        <v>883570.17</v>
      </c>
      <c r="F6" s="87">
        <f>F7+F11+F17+F20</f>
        <v>996184.3300000001</v>
      </c>
      <c r="G6" s="107">
        <f t="shared" si="0"/>
        <v>112.74535558392607</v>
      </c>
    </row>
    <row r="7" spans="1:7" ht="12.75">
      <c r="A7" s="222">
        <v>31</v>
      </c>
      <c r="B7" s="223"/>
      <c r="C7" s="224"/>
      <c r="D7" s="104" t="s">
        <v>81</v>
      </c>
      <c r="E7" s="87">
        <f>SUM(E8:E10)</f>
        <v>524299.5</v>
      </c>
      <c r="F7" s="87">
        <f>SUM(F8:F10)</f>
        <v>565685.15</v>
      </c>
      <c r="G7" s="107">
        <f t="shared" si="0"/>
        <v>107.89351315421816</v>
      </c>
    </row>
    <row r="8" spans="1:7" ht="12.75">
      <c r="A8" s="101">
        <v>311</v>
      </c>
      <c r="B8" s="102"/>
      <c r="C8" s="103"/>
      <c r="D8" s="104" t="s">
        <v>163</v>
      </c>
      <c r="E8" s="89">
        <v>437299</v>
      </c>
      <c r="F8" s="90">
        <v>484019.83</v>
      </c>
      <c r="G8" s="107">
        <f t="shared" si="0"/>
        <v>110.6839553714964</v>
      </c>
    </row>
    <row r="9" spans="1:7" ht="12.75">
      <c r="A9" s="101">
        <v>312</v>
      </c>
      <c r="B9" s="102"/>
      <c r="C9" s="103"/>
      <c r="D9" s="104" t="s">
        <v>164</v>
      </c>
      <c r="E9" s="89">
        <v>14998.5</v>
      </c>
      <c r="F9" s="90">
        <v>7982.27</v>
      </c>
      <c r="G9" s="107">
        <f t="shared" si="0"/>
        <v>53.22045537887122</v>
      </c>
    </row>
    <row r="10" spans="1:7" ht="12.75">
      <c r="A10" s="101">
        <v>313</v>
      </c>
      <c r="B10" s="102"/>
      <c r="C10" s="103"/>
      <c r="D10" s="104" t="s">
        <v>15</v>
      </c>
      <c r="E10" s="89">
        <v>72002</v>
      </c>
      <c r="F10" s="90">
        <v>73683.05</v>
      </c>
      <c r="G10" s="107">
        <f t="shared" si="0"/>
        <v>102.33472681314409</v>
      </c>
    </row>
    <row r="11" spans="1:7" ht="12.75">
      <c r="A11" s="101">
        <v>32</v>
      </c>
      <c r="B11" s="102"/>
      <c r="C11" s="103"/>
      <c r="D11" s="104" t="s">
        <v>18</v>
      </c>
      <c r="E11" s="87">
        <f>SUM(E12:E16)</f>
        <v>352337</v>
      </c>
      <c r="F11" s="87">
        <f>SUM(F12:F16)</f>
        <v>423067.37</v>
      </c>
      <c r="G11" s="107">
        <f t="shared" si="0"/>
        <v>120.07463593094113</v>
      </c>
    </row>
    <row r="12" spans="1:7" ht="12.75">
      <c r="A12" s="101">
        <v>321</v>
      </c>
      <c r="B12" s="102"/>
      <c r="C12" s="103"/>
      <c r="D12" s="104" t="s">
        <v>59</v>
      </c>
      <c r="E12" s="89">
        <v>22746.5</v>
      </c>
      <c r="F12" s="90">
        <v>27050.09</v>
      </c>
      <c r="G12" s="107">
        <f t="shared" si="0"/>
        <v>118.91978985778032</v>
      </c>
    </row>
    <row r="13" spans="1:7" ht="12.75">
      <c r="A13" s="101">
        <v>322</v>
      </c>
      <c r="B13" s="102"/>
      <c r="C13" s="103"/>
      <c r="D13" s="104" t="s">
        <v>63</v>
      </c>
      <c r="E13" s="89">
        <v>230539.5</v>
      </c>
      <c r="F13" s="90">
        <v>277949.13</v>
      </c>
      <c r="G13" s="107">
        <f t="shared" si="0"/>
        <v>120.56464510420125</v>
      </c>
    </row>
    <row r="14" spans="1:7" ht="12.75">
      <c r="A14" s="101">
        <v>323</v>
      </c>
      <c r="B14" s="102"/>
      <c r="C14" s="103"/>
      <c r="D14" s="104" t="s">
        <v>67</v>
      </c>
      <c r="E14" s="89">
        <v>81963</v>
      </c>
      <c r="F14" s="90">
        <v>93443.43</v>
      </c>
      <c r="G14" s="107">
        <f t="shared" si="0"/>
        <v>114.00684455180996</v>
      </c>
    </row>
    <row r="15" spans="1:7" ht="25.5">
      <c r="A15" s="101">
        <v>324</v>
      </c>
      <c r="B15" s="102"/>
      <c r="C15" s="103"/>
      <c r="D15" s="104" t="s">
        <v>118</v>
      </c>
      <c r="E15" s="89">
        <v>0</v>
      </c>
      <c r="F15" s="90">
        <v>0</v>
      </c>
      <c r="G15" s="109">
        <v>0</v>
      </c>
    </row>
    <row r="16" spans="1:7" ht="12.75">
      <c r="A16" s="101">
        <v>329</v>
      </c>
      <c r="B16" s="102"/>
      <c r="C16" s="103"/>
      <c r="D16" s="104" t="s">
        <v>71</v>
      </c>
      <c r="E16" s="89">
        <v>17088</v>
      </c>
      <c r="F16" s="90">
        <v>24624.72</v>
      </c>
      <c r="G16" s="107">
        <f t="shared" si="0"/>
        <v>144.1053370786517</v>
      </c>
    </row>
    <row r="17" spans="1:7" ht="12.75">
      <c r="A17" s="101">
        <v>34</v>
      </c>
      <c r="B17" s="102"/>
      <c r="C17" s="103"/>
      <c r="D17" s="104" t="s">
        <v>90</v>
      </c>
      <c r="E17" s="87">
        <f>SUM(E18:E19)</f>
        <v>5725.89</v>
      </c>
      <c r="F17" s="87">
        <f>SUM(F18:F19)</f>
        <v>7431.81</v>
      </c>
      <c r="G17" s="107">
        <f t="shared" si="0"/>
        <v>129.79309766691293</v>
      </c>
    </row>
    <row r="18" spans="1:7" ht="38.25">
      <c r="A18" s="198">
        <v>342</v>
      </c>
      <c r="B18" s="199"/>
      <c r="C18" s="200"/>
      <c r="D18" s="197" t="s">
        <v>220</v>
      </c>
      <c r="E18" s="89">
        <v>4365.39</v>
      </c>
      <c r="F18" s="89">
        <v>6315.93</v>
      </c>
      <c r="G18" s="201">
        <f t="shared" si="0"/>
        <v>144.6819184540213</v>
      </c>
    </row>
    <row r="19" spans="1:7" ht="12.75">
      <c r="A19" s="101">
        <v>343</v>
      </c>
      <c r="B19" s="102"/>
      <c r="C19" s="103"/>
      <c r="D19" s="104" t="s">
        <v>78</v>
      </c>
      <c r="E19" s="89">
        <v>1360.5</v>
      </c>
      <c r="F19" s="90">
        <v>1115.88</v>
      </c>
      <c r="G19" s="107">
        <f t="shared" si="0"/>
        <v>82.01984564498346</v>
      </c>
    </row>
    <row r="20" spans="1:7" ht="25.5">
      <c r="A20" s="101">
        <v>36</v>
      </c>
      <c r="B20" s="102"/>
      <c r="C20" s="103"/>
      <c r="D20" s="112" t="s">
        <v>119</v>
      </c>
      <c r="E20" s="87">
        <f>E21</f>
        <v>1207.78</v>
      </c>
      <c r="F20" s="87">
        <f>F21</f>
        <v>0</v>
      </c>
      <c r="G20" s="107">
        <f t="shared" si="0"/>
        <v>0</v>
      </c>
    </row>
    <row r="21" spans="1:7" ht="12.75">
      <c r="A21" s="101">
        <v>369</v>
      </c>
      <c r="B21" s="102"/>
      <c r="C21" s="103"/>
      <c r="D21" s="112" t="s">
        <v>234</v>
      </c>
      <c r="E21" s="89">
        <v>1207.78</v>
      </c>
      <c r="F21" s="89">
        <v>0</v>
      </c>
      <c r="G21" s="107">
        <f t="shared" si="0"/>
        <v>0</v>
      </c>
    </row>
    <row r="22" spans="1:7" ht="12.75">
      <c r="A22" s="219">
        <v>4</v>
      </c>
      <c r="B22" s="220"/>
      <c r="C22" s="221"/>
      <c r="D22" s="104" t="s">
        <v>160</v>
      </c>
      <c r="E22" s="87">
        <f>E23</f>
        <v>45451</v>
      </c>
      <c r="F22" s="87">
        <f>F23</f>
        <v>54781.64</v>
      </c>
      <c r="G22" s="107">
        <f t="shared" si="0"/>
        <v>120.5290092627225</v>
      </c>
    </row>
    <row r="23" spans="1:7" ht="25.5">
      <c r="A23" s="222">
        <v>42</v>
      </c>
      <c r="B23" s="223"/>
      <c r="C23" s="224"/>
      <c r="D23" s="104" t="s">
        <v>56</v>
      </c>
      <c r="E23" s="87">
        <f>SUM(E24:E25)</f>
        <v>45451</v>
      </c>
      <c r="F23" s="87">
        <f>SUM(F24:F25)</f>
        <v>54781.64</v>
      </c>
      <c r="G23" s="107">
        <f t="shared" si="0"/>
        <v>120.5290092627225</v>
      </c>
    </row>
    <row r="24" spans="1:7" ht="12.75">
      <c r="A24" s="101">
        <v>422</v>
      </c>
      <c r="B24" s="102"/>
      <c r="C24" s="103"/>
      <c r="D24" s="104" t="s">
        <v>74</v>
      </c>
      <c r="E24" s="89">
        <v>5634</v>
      </c>
      <c r="F24" s="89">
        <v>1556.04</v>
      </c>
      <c r="G24" s="107">
        <f t="shared" si="0"/>
        <v>27.61874334398296</v>
      </c>
    </row>
    <row r="25" spans="1:7" ht="12.75">
      <c r="A25" s="101">
        <v>423</v>
      </c>
      <c r="B25" s="102"/>
      <c r="C25" s="103"/>
      <c r="D25" s="104" t="s">
        <v>165</v>
      </c>
      <c r="E25" s="89">
        <v>39817</v>
      </c>
      <c r="F25" s="89">
        <v>53225.6</v>
      </c>
      <c r="G25" s="107">
        <f t="shared" si="0"/>
        <v>133.67556571313762</v>
      </c>
    </row>
    <row r="26" spans="1:7" ht="12.75">
      <c r="A26" s="213"/>
      <c r="B26" s="214"/>
      <c r="C26" s="215"/>
      <c r="D26" s="105"/>
      <c r="E26" s="88"/>
      <c r="F26" s="88"/>
      <c r="G26" s="108"/>
    </row>
    <row r="27" spans="1:7" ht="25.5" customHeight="1">
      <c r="A27" s="216" t="s">
        <v>235</v>
      </c>
      <c r="B27" s="217"/>
      <c r="C27" s="218"/>
      <c r="D27" s="116" t="s">
        <v>236</v>
      </c>
      <c r="E27" s="87">
        <f>E28+E36</f>
        <v>6444</v>
      </c>
      <c r="F27" s="87">
        <f>F28+F36</f>
        <v>9198.72</v>
      </c>
      <c r="G27" s="107">
        <f t="shared" si="0"/>
        <v>142.7486033519553</v>
      </c>
    </row>
    <row r="28" spans="1:7" ht="12.75">
      <c r="A28" s="219">
        <v>3</v>
      </c>
      <c r="B28" s="220"/>
      <c r="C28" s="221"/>
      <c r="D28" s="98" t="s">
        <v>159</v>
      </c>
      <c r="E28" s="87">
        <f>E29</f>
        <v>5641</v>
      </c>
      <c r="F28" s="87">
        <f>F29+F32</f>
        <v>7081.209999999999</v>
      </c>
      <c r="G28" s="107">
        <f t="shared" si="0"/>
        <v>125.53111150505228</v>
      </c>
    </row>
    <row r="29" spans="1:7" ht="12.75">
      <c r="A29" s="222">
        <v>31</v>
      </c>
      <c r="B29" s="223"/>
      <c r="C29" s="224"/>
      <c r="D29" s="98" t="s">
        <v>81</v>
      </c>
      <c r="E29" s="87">
        <f>SUM(E30:E31)</f>
        <v>5641</v>
      </c>
      <c r="F29" s="87">
        <f>SUM(F30:F31)</f>
        <v>4645.32</v>
      </c>
      <c r="G29" s="107">
        <f t="shared" si="0"/>
        <v>82.34922886013118</v>
      </c>
    </row>
    <row r="30" spans="1:7" ht="12.75">
      <c r="A30" s="101">
        <v>311</v>
      </c>
      <c r="B30" s="102"/>
      <c r="C30" s="103"/>
      <c r="D30" s="98" t="s">
        <v>163</v>
      </c>
      <c r="E30" s="89">
        <v>4645.5</v>
      </c>
      <c r="F30" s="89">
        <v>3987.41</v>
      </c>
      <c r="G30" s="201">
        <f t="shared" si="0"/>
        <v>85.8338176730169</v>
      </c>
    </row>
    <row r="31" spans="1:7" ht="25.5" customHeight="1">
      <c r="A31" s="113">
        <v>313</v>
      </c>
      <c r="B31" s="111"/>
      <c r="C31" s="112"/>
      <c r="D31" s="112" t="s">
        <v>15</v>
      </c>
      <c r="E31" s="89">
        <v>995.5</v>
      </c>
      <c r="F31" s="89">
        <v>657.91</v>
      </c>
      <c r="G31" s="201">
        <f t="shared" si="0"/>
        <v>66.08839779005524</v>
      </c>
    </row>
    <row r="32" spans="1:7" ht="12.75">
      <c r="A32" s="113">
        <v>32</v>
      </c>
      <c r="B32" s="111"/>
      <c r="C32" s="112"/>
      <c r="D32" s="112" t="s">
        <v>18</v>
      </c>
      <c r="E32" s="87">
        <f>SUM(E34:E35)</f>
        <v>10186.5</v>
      </c>
      <c r="F32" s="87">
        <f>SUM(F33:F35)</f>
        <v>2435.89</v>
      </c>
      <c r="G32" s="107">
        <f t="shared" si="0"/>
        <v>23.912923967996857</v>
      </c>
    </row>
    <row r="33" spans="1:7" ht="12.75">
      <c r="A33" s="195">
        <v>322</v>
      </c>
      <c r="B33" s="196"/>
      <c r="C33" s="197"/>
      <c r="D33" s="197" t="s">
        <v>63</v>
      </c>
      <c r="E33" s="89">
        <v>0</v>
      </c>
      <c r="F33" s="89">
        <v>311.11</v>
      </c>
      <c r="G33" s="201" t="str">
        <f>_xlfn.IFERROR(F33/E33*100,"-")</f>
        <v>-</v>
      </c>
    </row>
    <row r="34" spans="1:7" ht="12.75">
      <c r="A34" s="113">
        <v>323</v>
      </c>
      <c r="B34" s="111"/>
      <c r="C34" s="112"/>
      <c r="D34" s="112" t="s">
        <v>67</v>
      </c>
      <c r="E34" s="89">
        <v>8959</v>
      </c>
      <c r="F34" s="89">
        <v>2057.2</v>
      </c>
      <c r="G34" s="201">
        <f t="shared" si="0"/>
        <v>22.96238419466458</v>
      </c>
    </row>
    <row r="35" spans="1:7" ht="12.75">
      <c r="A35" s="113">
        <v>329</v>
      </c>
      <c r="B35" s="102"/>
      <c r="C35" s="103"/>
      <c r="D35" s="112" t="s">
        <v>71</v>
      </c>
      <c r="E35" s="89">
        <v>1227.5</v>
      </c>
      <c r="F35" s="90">
        <v>67.58</v>
      </c>
      <c r="G35" s="107">
        <f t="shared" si="0"/>
        <v>5.505498981670061</v>
      </c>
    </row>
    <row r="36" spans="1:7" ht="12.75">
      <c r="A36" s="110">
        <v>4</v>
      </c>
      <c r="B36" s="102"/>
      <c r="C36" s="103"/>
      <c r="D36" s="112" t="s">
        <v>160</v>
      </c>
      <c r="E36" s="87">
        <f>SUM(E37)</f>
        <v>803</v>
      </c>
      <c r="F36" s="87">
        <f>SUM(F37)</f>
        <v>2117.51</v>
      </c>
      <c r="G36" s="107">
        <f t="shared" si="0"/>
        <v>263.6998754669988</v>
      </c>
    </row>
    <row r="37" spans="1:7" ht="25.5">
      <c r="A37" s="101">
        <v>42</v>
      </c>
      <c r="B37" s="102"/>
      <c r="C37" s="103"/>
      <c r="D37" s="112" t="s">
        <v>56</v>
      </c>
      <c r="E37" s="89">
        <f>SUM(E38)</f>
        <v>803</v>
      </c>
      <c r="F37" s="89">
        <f>SUM(F38)</f>
        <v>2117.51</v>
      </c>
      <c r="G37" s="201">
        <f t="shared" si="0"/>
        <v>263.6998754669988</v>
      </c>
    </row>
    <row r="38" spans="1:7" ht="12.75" customHeight="1">
      <c r="A38" s="113">
        <v>422</v>
      </c>
      <c r="B38" s="115"/>
      <c r="C38" s="116"/>
      <c r="D38" s="112" t="s">
        <v>74</v>
      </c>
      <c r="E38" s="89">
        <v>803</v>
      </c>
      <c r="F38" s="89">
        <v>2117.51</v>
      </c>
      <c r="G38" s="201">
        <f t="shared" si="0"/>
        <v>263.6998754669988</v>
      </c>
    </row>
    <row r="39" spans="1:7" ht="12.75">
      <c r="A39" s="93"/>
      <c r="B39" s="94"/>
      <c r="C39" s="95"/>
      <c r="D39" s="95"/>
      <c r="E39" s="95"/>
      <c r="F39" s="92"/>
      <c r="G39" s="92"/>
    </row>
    <row r="40" spans="1:7" ht="12.75">
      <c r="A40" s="96"/>
      <c r="B40" s="94"/>
      <c r="C40" s="95"/>
      <c r="D40" s="95"/>
      <c r="E40" s="95"/>
      <c r="F40" s="92"/>
      <c r="G40" s="92"/>
    </row>
    <row r="41" spans="1:7" ht="12.75">
      <c r="A41" s="93"/>
      <c r="B41" s="95"/>
      <c r="C41" s="95"/>
      <c r="D41" s="95"/>
      <c r="E41" s="95"/>
      <c r="F41" s="92"/>
      <c r="G41" s="92"/>
    </row>
    <row r="42" spans="1:7" ht="12.75">
      <c r="A42" s="97"/>
      <c r="B42" s="94"/>
      <c r="C42" s="95"/>
      <c r="D42" s="95"/>
      <c r="E42" s="95"/>
      <c r="F42" s="95"/>
      <c r="G42" s="95"/>
    </row>
  </sheetData>
  <sheetProtection/>
  <mergeCells count="13">
    <mergeCell ref="A28:C28"/>
    <mergeCell ref="A3:D3"/>
    <mergeCell ref="A2:C2"/>
    <mergeCell ref="A4:C4"/>
    <mergeCell ref="A5:C5"/>
    <mergeCell ref="A6:C6"/>
    <mergeCell ref="A29:C29"/>
    <mergeCell ref="A1:E1"/>
    <mergeCell ref="A7:C7"/>
    <mergeCell ref="A22:C22"/>
    <mergeCell ref="A23:C23"/>
    <mergeCell ref="A26:C26"/>
    <mergeCell ref="A27:C27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UPRAVTC2</cp:lastModifiedBy>
  <cp:lastPrinted>2023-08-23T07:02:56Z</cp:lastPrinted>
  <dcterms:created xsi:type="dcterms:W3CDTF">2001-12-09T09:25:31Z</dcterms:created>
  <dcterms:modified xsi:type="dcterms:W3CDTF">2023-08-23T07:08:39Z</dcterms:modified>
  <cp:category/>
  <cp:version/>
  <cp:contentType/>
  <cp:contentStatus/>
</cp:coreProperties>
</file>